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7" activeTab="0"/>
  </bookViews>
  <sheets>
    <sheet name="321 (263)" sheetId="1" r:id="rId1"/>
    <sheet name="247(223)" sheetId="2" r:id="rId2"/>
    <sheet name="852, 853 (291,292)" sheetId="3" r:id="rId3"/>
    <sheet name="851 (291)" sheetId="4" r:id="rId4"/>
    <sheet name="350 (296)" sheetId="5" r:id="rId5"/>
    <sheet name="244 (349)" sheetId="6" r:id="rId6"/>
    <sheet name="244 (346)" sheetId="7" r:id="rId7"/>
    <sheet name="244 (344)" sheetId="8" r:id="rId8"/>
    <sheet name="244 (345)" sheetId="9" r:id="rId9"/>
    <sheet name="244 (343)" sheetId="10" r:id="rId10"/>
    <sheet name="244 (342)" sheetId="11" r:id="rId11"/>
    <sheet name="244 (310)" sheetId="12" r:id="rId12"/>
    <sheet name="244 (296)" sheetId="13" r:id="rId13"/>
    <sheet name="244 (228)" sheetId="14" r:id="rId14"/>
    <sheet name="244 (227)" sheetId="15" r:id="rId15"/>
    <sheet name="244 (226)" sheetId="16" r:id="rId16"/>
    <sheet name="244 (225)" sheetId="17" r:id="rId17"/>
    <sheet name="244 (223)" sheetId="18" r:id="rId18"/>
    <sheet name="244 (222)" sheetId="19" r:id="rId19"/>
    <sheet name="244 (221)" sheetId="20" r:id="rId20"/>
    <sheet name="243 (228,225,310,347)" sheetId="21" r:id="rId21"/>
    <sheet name="242(310,346)" sheetId="22" r:id="rId22"/>
    <sheet name="242(225,226)" sheetId="23" r:id="rId23"/>
    <sheet name="242 (221)" sheetId="24" r:id="rId24"/>
    <sheet name="113 (226.296)" sheetId="25" r:id="rId25"/>
    <sheet name="112 (266)" sheetId="26" r:id="rId26"/>
    <sheet name="112 (212.226)" sheetId="27" r:id="rId27"/>
    <sheet name="119 (213)" sheetId="28" r:id="rId28"/>
    <sheet name="111( 211)" sheetId="29" r:id="rId29"/>
  </sheets>
  <definedNames>
    <definedName name="sub_103" localSheetId="26">'112 (212.226)'!$A$38</definedName>
    <definedName name="sub_9100" localSheetId="28">'111( 211)'!$A$15</definedName>
    <definedName name="sub_9400" localSheetId="20">'243 (228,225,310,347)'!$A$1</definedName>
    <definedName name="sub_9600" localSheetId="4">'350 (296)'!$A$14</definedName>
    <definedName name="_xlnm.Print_Area" localSheetId="26">'112 (212.226)'!$A$11:$Q$51</definedName>
    <definedName name="_xlnm.Print_Area" localSheetId="15">'244 (226)'!$A$7:$J$33</definedName>
    <definedName name="_xlnm.Print_Area" localSheetId="10">'244 (342)'!$A$4:$L$39</definedName>
    <definedName name="_xlnm.Print_Area" localSheetId="6">'244 (346)'!$A$10:$N$58</definedName>
    <definedName name="_xlnm.Print_Area" localSheetId="1">'247(223)'!$A$10:$K$27</definedName>
    <definedName name="_xlnm.Print_Area" localSheetId="2">'852, 853 (291,292)'!$A$1:$I$28</definedName>
  </definedNames>
  <calcPr fullCalcOnLoad="1"/>
</workbook>
</file>

<file path=xl/sharedStrings.xml><?xml version="1.0" encoding="utf-8"?>
<sst xmlns="http://schemas.openxmlformats.org/spreadsheetml/2006/main" count="2001" uniqueCount="475">
  <si>
    <t>УТВЕРЖДАЮ</t>
  </si>
  <si>
    <t>(наименование должности лица утверждающего расчеты плановых сметных показателей)</t>
  </si>
  <si>
    <r>
      <t xml:space="preserve">                 </t>
    </r>
    <r>
      <rPr>
        <b/>
        <sz val="11"/>
        <color indexed="63"/>
        <rFont val="Courier New"/>
        <family val="3"/>
      </rPr>
      <t xml:space="preserve"> </t>
    </r>
  </si>
  <si>
    <t xml:space="preserve">                        (наименование учреждения)</t>
  </si>
  <si>
    <t xml:space="preserve">     1. Расчет по виду расходов 111 " Фонд оплаты труда учреждений "</t>
  </si>
  <si>
    <r>
      <t>121</t>
    </r>
    <r>
      <rPr>
        <sz val="11"/>
        <rFont val="Courier New"/>
        <family val="3"/>
      </rPr>
      <t xml:space="preserve"> </t>
    </r>
    <r>
      <rPr>
        <sz val="12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>Фонд оплаты труда государственных (муниципальных) органов</t>
    </r>
  </si>
  <si>
    <t xml:space="preserve">     Итого по виду расходов 111_____________________</t>
  </si>
  <si>
    <r>
      <t xml:space="preserve">    (</t>
    </r>
    <r>
      <rPr>
        <b/>
        <sz val="11"/>
        <color indexed="30"/>
        <rFont val="Courier New"/>
        <family val="3"/>
      </rPr>
      <t>КОСГУ 211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266</t>
    </r>
    <r>
      <rPr>
        <sz val="11"/>
        <rFont val="Courier New"/>
        <family val="3"/>
      </rPr>
      <t>)             (сумма, руб.)</t>
    </r>
  </si>
  <si>
    <r>
      <t xml:space="preserve">Итого по виду расходов </t>
    </r>
    <r>
      <rPr>
        <b/>
        <sz val="11"/>
        <color indexed="48"/>
        <rFont val="Courier New"/>
        <family val="3"/>
      </rPr>
      <t>121</t>
    </r>
    <r>
      <rPr>
        <sz val="11"/>
        <rFont val="Courier New"/>
        <family val="3"/>
      </rPr>
      <t xml:space="preserve"> _____________________</t>
    </r>
  </si>
  <si>
    <t xml:space="preserve">                                                               Таблица 1</t>
  </si>
  <si>
    <t>КОСГУ 211</t>
  </si>
  <si>
    <t>N п/п</t>
  </si>
  <si>
    <t>Код по бюджетной классификации</t>
  </si>
  <si>
    <t>Код аналитического показателя</t>
  </si>
  <si>
    <t>Наименование расходов</t>
  </si>
  <si>
    <t>Сумма в месяц, руб.</t>
  </si>
  <si>
    <t>Количество месяцев</t>
  </si>
  <si>
    <t>Сумма, руб.(гр. 8 х гр. 9)</t>
  </si>
  <si>
    <t>раздел</t>
  </si>
  <si>
    <t>подраздел</t>
  </si>
  <si>
    <t>целевая статья</t>
  </si>
  <si>
    <t>вид расходов</t>
  </si>
  <si>
    <t>Итого</t>
  </si>
  <si>
    <r>
      <t xml:space="preserve">                                                       </t>
    </r>
    <r>
      <rPr>
        <sz val="11"/>
        <rFont val="Courier New"/>
        <family val="3"/>
      </rPr>
      <t>Таблица 2</t>
    </r>
  </si>
  <si>
    <t>КОСГУ 266</t>
  </si>
  <si>
    <t>Пособие за первые три дня временной нетрудоспособности</t>
  </si>
  <si>
    <t>И.т.д.</t>
  </si>
  <si>
    <t xml:space="preserve">    </t>
  </si>
  <si>
    <t xml:space="preserve">  2. Расчет по виду расходов 119 " Взносы по обязательному социальному страхованию на выплаты по оплате труда работников и иные выплаты "</t>
  </si>
  <si>
    <r>
      <t>129</t>
    </r>
    <r>
      <rPr>
        <sz val="11"/>
        <rFont val="Courier New"/>
        <family val="3"/>
      </rPr>
      <t xml:space="preserve">  «</t>
    </r>
    <r>
      <rPr>
        <sz val="12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органов»</t>
    </r>
  </si>
  <si>
    <t xml:space="preserve">                                                </t>
  </si>
  <si>
    <t>КОСГУ 213</t>
  </si>
  <si>
    <t>Таблица 3</t>
  </si>
  <si>
    <t>Заработная плата</t>
  </si>
  <si>
    <t>Размер начислений на выплаты по оплате труда *</t>
  </si>
  <si>
    <t>Сумма, руб.</t>
  </si>
  <si>
    <t xml:space="preserve">        (наименование учреждения)</t>
  </si>
  <si>
    <t xml:space="preserve">   (подпись)                                                                       (расшифровка подписи)</t>
  </si>
  <si>
    <t>рублей</t>
  </si>
  <si>
    <r>
      <t xml:space="preserve">    (</t>
    </r>
    <r>
      <rPr>
        <b/>
        <sz val="11"/>
        <color indexed="12"/>
        <rFont val="Courier New"/>
        <family val="3"/>
      </rPr>
      <t>КОСГУ 213</t>
    </r>
    <r>
      <rPr>
        <sz val="11"/>
        <rFont val="Courier New"/>
        <family val="3"/>
      </rPr>
      <t>)                      (сумма, руб.)</t>
    </r>
  </si>
  <si>
    <r>
      <t xml:space="preserve">     Итого по виду расходов </t>
    </r>
    <r>
      <rPr>
        <b/>
        <sz val="11"/>
        <color indexed="48"/>
        <rFont val="Courier New"/>
        <family val="3"/>
      </rPr>
      <t>129</t>
    </r>
  </si>
  <si>
    <r>
      <t xml:space="preserve">Итого по виду расходов </t>
    </r>
    <r>
      <rPr>
        <b/>
        <u val="single"/>
        <sz val="10"/>
        <color indexed="12"/>
        <rFont val="Arial"/>
        <family val="2"/>
      </rPr>
      <t>119</t>
    </r>
  </si>
  <si>
    <t>Расчет по виду расходов 112 " Иные выплаты персоналу учреждений, за исключением фонда оплаты труда "</t>
  </si>
  <si>
    <r>
      <t>122</t>
    </r>
    <r>
      <rPr>
        <sz val="11"/>
        <rFont val="Courier New"/>
        <family val="3"/>
      </rPr>
      <t xml:space="preserve"> </t>
    </r>
    <r>
      <rPr>
        <sz val="12"/>
        <color indexed="8"/>
        <rFont val="Courier New"/>
        <family val="3"/>
      </rPr>
      <t>«</t>
    </r>
    <r>
      <rPr>
        <sz val="11"/>
        <color indexed="8"/>
        <rFont val="Courier New"/>
        <family val="3"/>
      </rPr>
      <t>Иные выплаты персоналу государственных (муниципальных) органов, за исключением фонда оплаты труда»</t>
    </r>
  </si>
  <si>
    <t xml:space="preserve">     Итого по виду расходов 112</t>
  </si>
  <si>
    <t xml:space="preserve">               ______________</t>
  </si>
  <si>
    <r>
      <t xml:space="preserve">Итого по виду расходов </t>
    </r>
    <r>
      <rPr>
        <b/>
        <sz val="11"/>
        <color indexed="48"/>
        <rFont val="Courier New"/>
        <family val="3"/>
      </rPr>
      <t>122</t>
    </r>
  </si>
  <si>
    <t xml:space="preserve">КОСГУ 212    </t>
  </si>
  <si>
    <t xml:space="preserve">                                                          Таблица 1</t>
  </si>
  <si>
    <t>Код  аналитического показателя</t>
  </si>
  <si>
    <t>Место назначения</t>
  </si>
  <si>
    <t>Количество командировок</t>
  </si>
  <si>
    <t>Количество работников, направляемых в командировку, за год</t>
  </si>
  <si>
    <t>Количество суток пребывания в командировке</t>
  </si>
  <si>
    <t>Суточные при служебных командировках</t>
  </si>
  <si>
    <r>
      <t xml:space="preserve">     </t>
    </r>
    <r>
      <rPr>
        <b/>
        <sz val="11"/>
        <color indexed="63"/>
        <rFont val="Courier New"/>
        <family val="3"/>
      </rPr>
      <t>*</t>
    </r>
    <r>
      <rPr>
        <sz val="11"/>
        <rFont val="Courier New"/>
        <family val="3"/>
      </rPr>
      <t xml:space="preserve">  Размер  оплаты суточных расходов в соответствии с действующими на</t>
    </r>
  </si>
  <si>
    <t>дату составления бюджетной сметы нормативными документами.</t>
  </si>
  <si>
    <t xml:space="preserve">                                                              </t>
  </si>
  <si>
    <r>
      <t xml:space="preserve"> Таблица </t>
    </r>
    <r>
      <rPr>
        <sz val="11"/>
        <rFont val="Courier New"/>
        <family val="3"/>
      </rPr>
      <t>2</t>
    </r>
  </si>
  <si>
    <t>Количество работников, использующих право на компенсацию (пособие)</t>
  </si>
  <si>
    <t>Размер компенсации (пособия), руб.</t>
  </si>
  <si>
    <t>Сумма, руб. (гр. 8 х гр. 9)</t>
  </si>
  <si>
    <t>Компенсационная вплата по уходу за ребенком до 3 лет</t>
  </si>
  <si>
    <t>КОСГУ 226</t>
  </si>
  <si>
    <t>Средняя стоимость проезда в одну сторону,</t>
  </si>
  <si>
    <t>руб.</t>
  </si>
  <si>
    <t>Сумма,. руб. (гр. 8 х гр. 9 х гр. 10 х 2)</t>
  </si>
  <si>
    <t>Оплата проезда при служебных командировках</t>
  </si>
  <si>
    <t xml:space="preserve">  КОСГУ 226</t>
  </si>
  <si>
    <r>
      <t xml:space="preserve">                                                                                                                            </t>
    </r>
    <r>
      <rPr>
        <sz val="11"/>
        <rFont val="Courier New"/>
        <family val="3"/>
      </rPr>
      <t>Таблица 4</t>
    </r>
  </si>
  <si>
    <t>Количество человеко-дней</t>
  </si>
  <si>
    <t>Стоимость проживания за 1 сутки,. руб</t>
  </si>
  <si>
    <t>Сумма, руб. (гр. 7 х гр. 8 х гр. 9)</t>
  </si>
  <si>
    <t>Найм жилых помещений при служебных командировках</t>
  </si>
  <si>
    <t xml:space="preserve">     </t>
  </si>
  <si>
    <t>(КОСГУ 212, 222, 226, 262,266)</t>
  </si>
  <si>
    <t xml:space="preserve"> (сумма, руб.)</t>
  </si>
  <si>
    <t xml:space="preserve">   (сумма, руб.)</t>
  </si>
  <si>
    <r>
      <t>КОСГУ( 212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222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226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262</t>
    </r>
    <r>
      <rPr>
        <sz val="11"/>
        <color indexed="12"/>
        <rFont val="Courier New"/>
        <family val="3"/>
      </rPr>
      <t>,</t>
    </r>
    <r>
      <rPr>
        <b/>
        <sz val="11"/>
        <color indexed="12"/>
        <rFont val="Courier New"/>
        <family val="3"/>
      </rPr>
      <t>266</t>
    </r>
    <r>
      <rPr>
        <sz val="11"/>
        <rFont val="Courier New"/>
        <family val="3"/>
      </rPr>
      <t>)</t>
    </r>
  </si>
  <si>
    <t>Сумма, руб. (гр.9 х гр. 10 х гр. 11 х размер оплаты суточных расходов *)</t>
  </si>
  <si>
    <r>
      <t xml:space="preserve">Расчет по виду расходов </t>
    </r>
    <r>
      <rPr>
        <b/>
        <sz val="12"/>
        <color indexed="48"/>
        <rFont val="Arial"/>
        <family val="2"/>
      </rPr>
      <t>113</t>
    </r>
    <r>
      <rPr>
        <sz val="12"/>
        <rFont val="Arial"/>
        <family val="2"/>
      </rPr>
      <t xml:space="preserve"> "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Иные выплаты, за исключением фонда оплаты труда учреждений, лицам, привлекаемым согласно законодательству для выполнения отдельных полномочий»</t>
    </r>
  </si>
  <si>
    <r>
      <t xml:space="preserve">  Итого по виду расходов </t>
    </r>
    <r>
      <rPr>
        <sz val="11"/>
        <color indexed="48"/>
        <rFont val="Courier New"/>
        <family val="3"/>
      </rPr>
      <t xml:space="preserve">113        </t>
    </r>
    <r>
      <rPr>
        <sz val="11"/>
        <rFont val="Courier New"/>
        <family val="3"/>
      </rPr>
      <t>______________</t>
    </r>
  </si>
  <si>
    <t xml:space="preserve">                                     (сумма, руб.)</t>
  </si>
  <si>
    <r>
      <t xml:space="preserve">       (</t>
    </r>
    <r>
      <rPr>
        <sz val="11"/>
        <color indexed="12"/>
        <rFont val="Courier New"/>
        <family val="3"/>
      </rPr>
      <t xml:space="preserve">КОСГУ </t>
    </r>
    <r>
      <rPr>
        <b/>
        <sz val="11"/>
        <color indexed="12"/>
        <rFont val="Courier New"/>
        <family val="3"/>
      </rPr>
      <t>226,296</t>
    </r>
    <r>
      <rPr>
        <sz val="11"/>
        <rFont val="Courier New"/>
        <family val="3"/>
      </rPr>
      <t>)</t>
    </r>
  </si>
  <si>
    <t xml:space="preserve">                                       </t>
  </si>
  <si>
    <t xml:space="preserve">КОСГУ 226 </t>
  </si>
  <si>
    <r>
      <t>Таблица 1</t>
    </r>
    <r>
      <rPr>
        <b/>
        <sz val="10"/>
        <color indexed="48"/>
        <rFont val="Arial"/>
        <family val="2"/>
      </rPr>
      <t xml:space="preserve">   </t>
    </r>
  </si>
  <si>
    <t xml:space="preserve">Найм жилых помещений </t>
  </si>
  <si>
    <r>
      <t xml:space="preserve"> </t>
    </r>
    <r>
      <rPr>
        <sz val="11"/>
        <color indexed="10"/>
        <rFont val="Courier New"/>
        <family val="3"/>
      </rPr>
      <t>Таблица 2</t>
    </r>
  </si>
  <si>
    <t>Количество поездок</t>
  </si>
  <si>
    <t>Количество человек, за год</t>
  </si>
  <si>
    <t xml:space="preserve">Оплата проезда </t>
  </si>
  <si>
    <t xml:space="preserve">КОСГУ 296 </t>
  </si>
  <si>
    <r>
      <t xml:space="preserve"> </t>
    </r>
    <r>
      <rPr>
        <sz val="11"/>
        <color indexed="10"/>
        <rFont val="Courier New"/>
        <family val="3"/>
      </rPr>
      <t>Таблица 3</t>
    </r>
  </si>
  <si>
    <t>Норматив в день, руб.</t>
  </si>
  <si>
    <t xml:space="preserve">Питание в дороге </t>
  </si>
  <si>
    <t>5. Расчет по виду расходов 242 " Закупка товаров, работ, услуг в сфере информационно-коммуникационных технологий "</t>
  </si>
  <si>
    <t xml:space="preserve">     Итого по виду расходов 242             __________________________</t>
  </si>
  <si>
    <t xml:space="preserve">                                                           </t>
  </si>
  <si>
    <t>Таблица 1</t>
  </si>
  <si>
    <t>КОСГУ 221</t>
  </si>
  <si>
    <t>Единица измерения</t>
  </si>
  <si>
    <t>Количество</t>
  </si>
  <si>
    <t>Количество платежей в год</t>
  </si>
  <si>
    <t>Стоимость за единицу измерения, руб.</t>
  </si>
  <si>
    <t>Сумма, руб. (гр. 9 х гр. 10х гр. 11)</t>
  </si>
  <si>
    <t>Абонентская оплата</t>
  </si>
  <si>
    <t>абонентский номер</t>
  </si>
  <si>
    <t>Повременная оплата междугородных и местных телефонных соединений</t>
  </si>
  <si>
    <t>мин.</t>
  </si>
  <si>
    <t xml:space="preserve">                                                         </t>
  </si>
  <si>
    <t>Таблица 2</t>
  </si>
  <si>
    <t>Тариф в месяц</t>
  </si>
  <si>
    <t xml:space="preserve">                                                                                                                             </t>
  </si>
  <si>
    <t>КОСГУ 225</t>
  </si>
  <si>
    <t>Количество договоров</t>
  </si>
  <si>
    <t>Стоимость услуги, руб.</t>
  </si>
  <si>
    <t>Заправка картриджа</t>
  </si>
  <si>
    <t>И т.д.</t>
  </si>
  <si>
    <t xml:space="preserve">                                                            </t>
  </si>
  <si>
    <t xml:space="preserve">   Таблица 4</t>
  </si>
  <si>
    <t>Оплата услуг в области информационных технологий (приобретение неисключительных (пользовательских) прав на программное обеспечение, включая приобретение и обновление справочно-информационных баз данных)</t>
  </si>
  <si>
    <t>Эксплуатационные расходы (в том числе обеспечение функционирования и поддержка работоспособности прикладного и системного программного обеспечения, техническое обслуживание аппаратного обеспечения, включающее контроль технического состояния)</t>
  </si>
  <si>
    <t>Проектирование прикладных систем и ИКТ-инфраструктуры</t>
  </si>
  <si>
    <t xml:space="preserve"> Таблица 5</t>
  </si>
  <si>
    <t>КОСГУ 310</t>
  </si>
  <si>
    <t>Количество, шт.</t>
  </si>
  <si>
    <t>Средняя стоимость за единицу измерения,руб.</t>
  </si>
  <si>
    <t>На приобретение средств связи</t>
  </si>
  <si>
    <t>На приобретение оргтехники</t>
  </si>
  <si>
    <t>На приобретение технических средств защиты информации</t>
  </si>
  <si>
    <t xml:space="preserve"> Таблица 6</t>
  </si>
  <si>
    <t>КОСГУ 346</t>
  </si>
  <si>
    <t>Наименование расходов на приобретение материальных запасов</t>
  </si>
  <si>
    <t>Сумма, тыс. руб. (гр. 8 х гр. 9)</t>
  </si>
  <si>
    <r>
      <t xml:space="preserve">     (</t>
    </r>
    <r>
      <rPr>
        <b/>
        <sz val="11"/>
        <color indexed="30"/>
        <rFont val="Courier New"/>
        <family val="3"/>
      </rPr>
      <t>КОСГУ 221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225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226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310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346</t>
    </r>
    <r>
      <rPr>
        <sz val="11"/>
        <rFont val="Courier New"/>
        <family val="3"/>
      </rPr>
      <t>)           (сумма,  руб.)</t>
    </r>
  </si>
  <si>
    <t>Сумма, тыс. руб. (гр. 9 х гр. 10)</t>
  </si>
  <si>
    <t xml:space="preserve">      6. Расчет расходов по виду расходов 243 " Закупка товаров, работ, услуг в целях капитального ремонта муниципального имущества "</t>
  </si>
  <si>
    <t xml:space="preserve">     Итого по виду расходов 243 __________________</t>
  </si>
  <si>
    <r>
      <t xml:space="preserve">     (</t>
    </r>
    <r>
      <rPr>
        <b/>
        <sz val="11"/>
        <color indexed="30"/>
        <rFont val="Courier New"/>
        <family val="3"/>
      </rPr>
      <t>КОСГУ 225</t>
    </r>
    <r>
      <rPr>
        <sz val="11"/>
        <rFont val="Courier New"/>
        <family val="3"/>
      </rPr>
      <t>,</t>
    </r>
    <r>
      <rPr>
        <b/>
        <sz val="11"/>
        <color indexed="48"/>
        <rFont val="Courier New"/>
        <family val="3"/>
      </rPr>
      <t>228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310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347</t>
    </r>
    <r>
      <rPr>
        <sz val="11"/>
        <rFont val="Courier New"/>
        <family val="3"/>
      </rPr>
      <t>)      (сумма, руб.)</t>
    </r>
  </si>
  <si>
    <t xml:space="preserve">    Сводная информация по плану проведения ремонтных работ по ВР "243"</t>
  </si>
  <si>
    <t xml:space="preserve">                                              Таблица 1</t>
  </si>
  <si>
    <t xml:space="preserve">                  </t>
  </si>
  <si>
    <t>КОСГУ 228</t>
  </si>
  <si>
    <t>Код бюджетной классификации</t>
  </si>
  <si>
    <t>Сумма. руб.</t>
  </si>
  <si>
    <t>КФСР</t>
  </si>
  <si>
    <t>KЦСР</t>
  </si>
  <si>
    <t>KВР</t>
  </si>
  <si>
    <t>Капитальный ремонт</t>
  </si>
  <si>
    <t>Сроки проведения работ</t>
  </si>
  <si>
    <t>Проектно-сметная документация</t>
  </si>
  <si>
    <t>начало</t>
  </si>
  <si>
    <t>окончание</t>
  </si>
  <si>
    <t>наименование и адрес объекта</t>
  </si>
  <si>
    <t>основные виды работ в соответствии с утвержденной проектно-сметной документацией</t>
  </si>
  <si>
    <t>кем и когда утверждена проектно-сметная документация (дата, N)</t>
  </si>
  <si>
    <t>сметная стоимость (руб.)</t>
  </si>
  <si>
    <t>Итого:</t>
  </si>
  <si>
    <t>Средняя стоимость за единицу измерения, руб.</t>
  </si>
  <si>
    <t>Сумма, руб. (гр. 3 х гр. 4)</t>
  </si>
  <si>
    <t>Х</t>
  </si>
  <si>
    <t>КОСГУ 347</t>
  </si>
  <si>
    <t>Строительные материалы</t>
  </si>
  <si>
    <t xml:space="preserve">                                                               </t>
  </si>
  <si>
    <t xml:space="preserve">                                   Таблица 2</t>
  </si>
  <si>
    <t>Расчет расходов по виду расходов 244 "Прочая закупка товаров,</t>
  </si>
  <si>
    <t xml:space="preserve">                 работ и услуг "</t>
  </si>
  <si>
    <t xml:space="preserve">     Итого по виду расходов 244                     __________________</t>
  </si>
  <si>
    <r>
      <t>310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342-349</t>
    </r>
    <r>
      <rPr>
        <sz val="11"/>
        <rFont val="Courier New"/>
        <family val="3"/>
      </rPr>
      <t>)                                           (сумма, руб.)</t>
    </r>
  </si>
  <si>
    <t xml:space="preserve">                                                                Таблица 1</t>
  </si>
  <si>
    <t>Стоимость за единицу, руб.</t>
  </si>
  <si>
    <t>Приобретение марок</t>
  </si>
  <si>
    <t>КОСГУ 222</t>
  </si>
  <si>
    <t>Количество единиц</t>
  </si>
  <si>
    <t>Стоимость за единицу, тыс. руб.</t>
  </si>
  <si>
    <t>Оплата услуг по пассажирским и грузовым перевозкам</t>
  </si>
  <si>
    <t xml:space="preserve">                                                              Таблица 3</t>
  </si>
  <si>
    <t>КОСГУ 223</t>
  </si>
  <si>
    <t>Количество потребления в год</t>
  </si>
  <si>
    <t>Тариф (стоимость за единицу измерения), руб.</t>
  </si>
  <si>
    <t>Сумма, руб. (гр. 9 х гр. 10)</t>
  </si>
  <si>
    <t>Куб. м</t>
  </si>
  <si>
    <t>Оплата потребления электроэнергии</t>
  </si>
  <si>
    <t>кВт/час</t>
  </si>
  <si>
    <t>Оплата потребления теплоэнергии</t>
  </si>
  <si>
    <t>гКал</t>
  </si>
  <si>
    <t>Оплата потребления воды</t>
  </si>
  <si>
    <t xml:space="preserve">                                                      </t>
  </si>
  <si>
    <t>2</t>
  </si>
  <si>
    <t xml:space="preserve">Стоимость услуги, </t>
  </si>
  <si>
    <t>1</t>
  </si>
  <si>
    <t>3</t>
  </si>
  <si>
    <t>4</t>
  </si>
  <si>
    <t>5</t>
  </si>
  <si>
    <t>6</t>
  </si>
  <si>
    <t>7</t>
  </si>
  <si>
    <t>8</t>
  </si>
  <si>
    <t>9</t>
  </si>
  <si>
    <t>Таблица 6</t>
  </si>
  <si>
    <t>КОСГУ 227</t>
  </si>
  <si>
    <t>Таблица 7</t>
  </si>
  <si>
    <t>Установка системы видеонаблюдения</t>
  </si>
  <si>
    <t>Монтажные работы</t>
  </si>
  <si>
    <t>ПСД</t>
  </si>
  <si>
    <t>И.т.д</t>
  </si>
  <si>
    <t xml:space="preserve">                                                                Таблица 8</t>
  </si>
  <si>
    <t>10</t>
  </si>
  <si>
    <t>На пополнение библиотечного фонда</t>
  </si>
  <si>
    <t xml:space="preserve">                                                                  Таблица 9</t>
  </si>
  <si>
    <t>КОСГУ 345</t>
  </si>
  <si>
    <t>Сумма,руб. (гр. 9 х гр. 10</t>
  </si>
  <si>
    <t>11</t>
  </si>
  <si>
    <t xml:space="preserve"> Таблица 10</t>
  </si>
  <si>
    <t xml:space="preserve">Сумма, руб. (гр. 9 х гр. 10 </t>
  </si>
  <si>
    <t>Таблица 10.1</t>
  </si>
  <si>
    <t>Объем здания, м3</t>
  </si>
  <si>
    <t>Стоимость 1м3,руб.</t>
  </si>
  <si>
    <t>Материалы для косметического ремонта</t>
  </si>
  <si>
    <t xml:space="preserve"> Таблица 10.2</t>
  </si>
  <si>
    <t xml:space="preserve">Наименование расходов </t>
  </si>
  <si>
    <t>Количество детей</t>
  </si>
  <si>
    <t>Среднее функционирование, дней</t>
  </si>
  <si>
    <t>норматив на 1 реб., руб.</t>
  </si>
  <si>
    <t>Сумма, руб. (гр.8 x гр.9 x гр.10)</t>
  </si>
  <si>
    <t>Таблица 11</t>
  </si>
  <si>
    <t>КОСГУ 342</t>
  </si>
  <si>
    <t>Средняя стоимость на 1 реб., руб.</t>
  </si>
  <si>
    <t>Продукты питания</t>
  </si>
  <si>
    <r>
      <t xml:space="preserve">                                                               </t>
    </r>
    <r>
      <rPr>
        <sz val="12"/>
        <rFont val="Courier New"/>
        <family val="3"/>
      </rPr>
      <t xml:space="preserve">                                                               </t>
    </r>
    <r>
      <rPr>
        <sz val="11"/>
        <rFont val="Courier New"/>
        <family val="3"/>
      </rPr>
      <t xml:space="preserve">                                                             </t>
    </r>
  </si>
  <si>
    <t xml:space="preserve">                                                                                                                     </t>
  </si>
  <si>
    <r>
      <t xml:space="preserve"> </t>
    </r>
    <r>
      <rPr>
        <sz val="10"/>
        <rFont val="Arial"/>
        <family val="2"/>
      </rPr>
      <t>Таблица 12</t>
    </r>
  </si>
  <si>
    <t>КОСГУ 343</t>
  </si>
  <si>
    <t>Наименование расходов на приобретение ГСМ</t>
  </si>
  <si>
    <t>Количество автотранспорта</t>
  </si>
  <si>
    <t>Средний расход на единицу автотранспорта в год, в литрах</t>
  </si>
  <si>
    <t>Средняя стоимость за 1 литр, руб.</t>
  </si>
  <si>
    <t>Сумма, руб. (гр. 8х гр. 9х гр. 10 )</t>
  </si>
  <si>
    <t xml:space="preserve">                                                               Таблица 12.1</t>
  </si>
  <si>
    <t>Наименование расходов на приобретение котельно-печного топлива</t>
  </si>
  <si>
    <t>Средняя стоимость за единицу продукции, руб.</t>
  </si>
  <si>
    <t xml:space="preserve">                                                              Таблица 13</t>
  </si>
  <si>
    <t>КОСГУ 349</t>
  </si>
  <si>
    <t>Средняя стоимость за единицу, руб.</t>
  </si>
  <si>
    <t>Таблица 14</t>
  </si>
  <si>
    <t>КОСГУ 296</t>
  </si>
  <si>
    <t>Медали</t>
  </si>
  <si>
    <r>
      <t>(</t>
    </r>
    <r>
      <rPr>
        <b/>
        <sz val="11"/>
        <color indexed="48"/>
        <rFont val="Courier New"/>
        <family val="3"/>
      </rPr>
      <t>КОСГУ 221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222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223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224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225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226</t>
    </r>
    <r>
      <rPr>
        <sz val="11"/>
        <color indexed="48"/>
        <rFont val="Courier New"/>
        <family val="3"/>
      </rPr>
      <t>,</t>
    </r>
    <r>
      <rPr>
        <b/>
        <sz val="11"/>
        <color indexed="48"/>
        <rFont val="Courier New"/>
        <family val="3"/>
      </rPr>
      <t>227,296,</t>
    </r>
  </si>
  <si>
    <t>Расчет расходов по виду расходов 350 " Премии и гранты "</t>
  </si>
  <si>
    <t>Итого по виду расходов 350 (КОСГУ 296)  _________________</t>
  </si>
  <si>
    <t xml:space="preserve">                                            (сумма, руб.)</t>
  </si>
  <si>
    <t xml:space="preserve">      </t>
  </si>
  <si>
    <t>Награждение</t>
  </si>
  <si>
    <t xml:space="preserve">     Итого по виду расходов 851 (КОСГУ 291)        _________________</t>
  </si>
  <si>
    <t xml:space="preserve">                                                  (сумма, руб.)</t>
  </si>
  <si>
    <t xml:space="preserve">                                                             </t>
  </si>
  <si>
    <t>КОСГУ 291</t>
  </si>
  <si>
    <t>Остаточная стоимость основных средств, руб.</t>
  </si>
  <si>
    <t>Ставка налога, %</t>
  </si>
  <si>
    <t>Сумма исчисленного налога, подлежащего уплате, тыс. руб. (гр. 8х гр. 9 / 100)</t>
  </si>
  <si>
    <t>Налог на имущество</t>
  </si>
  <si>
    <t xml:space="preserve">                                                                  Таблица 2</t>
  </si>
  <si>
    <t>Адрес земельного участка</t>
  </si>
  <si>
    <t>Площадь земельного участка (кв. м)</t>
  </si>
  <si>
    <t>Кадастровая стоимость земельного ,руб.</t>
  </si>
  <si>
    <t>Сумма, руб (гр. 10 х гр.11 / 100)</t>
  </si>
  <si>
    <t>Расчет расходов по виду расходов 851 " Уплата налога на имущество организаций и земельного налога "</t>
  </si>
  <si>
    <t>. Расчет расходов по виду расходов 852 " Уплата прочих налогов, сборов "</t>
  </si>
  <si>
    <t>Итого по виду расходов 852 (КОСГУ 291)       _____________________</t>
  </si>
  <si>
    <t xml:space="preserve">                                               (сумма, руб.)</t>
  </si>
  <si>
    <t>Транспортный налог</t>
  </si>
  <si>
    <t>Оплата государственных пошлин</t>
  </si>
  <si>
    <t xml:space="preserve">   11. Расчет расходов по виду расходов 853 " Уплата иных платежей "</t>
  </si>
  <si>
    <t>Итого по виду расходов 853 (КОСГУ 292)       _____________________</t>
  </si>
  <si>
    <t>КОСГУ 292</t>
  </si>
  <si>
    <t>Пени</t>
  </si>
  <si>
    <t>Штрафы</t>
  </si>
  <si>
    <r>
      <t>*</t>
    </r>
    <r>
      <rPr>
        <sz val="8"/>
        <rFont val="Courier New"/>
        <family val="3"/>
      </rPr>
      <t xml:space="preserve">  Размер  начислений  на  выплаты  по оплате труда в соответствии сдействующими    на    дату    составления  бюджетной  сметы  нормативными документами.</t>
    </r>
  </si>
  <si>
    <t>07</t>
  </si>
  <si>
    <t>02</t>
  </si>
  <si>
    <t>0410473020</t>
  </si>
  <si>
    <t>111</t>
  </si>
  <si>
    <t>211</t>
  </si>
  <si>
    <t>Оплата труда</t>
  </si>
  <si>
    <t>0410220150</t>
  </si>
  <si>
    <t>119</t>
  </si>
  <si>
    <t>213</t>
  </si>
  <si>
    <t>244</t>
  </si>
  <si>
    <t>223</t>
  </si>
  <si>
    <t>225</t>
  </si>
  <si>
    <t>0410819999</t>
  </si>
  <si>
    <t>226</t>
  </si>
  <si>
    <t>310</t>
  </si>
  <si>
    <t>04</t>
  </si>
  <si>
    <t>342</t>
  </si>
  <si>
    <t>344</t>
  </si>
  <si>
    <t>КОСГУ 344</t>
  </si>
  <si>
    <t>346</t>
  </si>
  <si>
    <t>851</t>
  </si>
  <si>
    <t>291</t>
  </si>
  <si>
    <t>853</t>
  </si>
  <si>
    <t>292</t>
  </si>
  <si>
    <t>Директор</t>
  </si>
  <si>
    <t xml:space="preserve">                                                      Таблица 2</t>
  </si>
  <si>
    <t>дератизация.дезинсекция</t>
  </si>
  <si>
    <t>шт</t>
  </si>
  <si>
    <t>Земельный налог(1-4кв)</t>
  </si>
  <si>
    <t>Всего расходов:</t>
  </si>
  <si>
    <t>242</t>
  </si>
  <si>
    <t>221</t>
  </si>
  <si>
    <t>Медицинские услуги(ЦРБ)1-3кв</t>
  </si>
  <si>
    <t>349</t>
  </si>
  <si>
    <t>0430119994</t>
  </si>
  <si>
    <t>04301S2080</t>
  </si>
  <si>
    <t xml:space="preserve">               </t>
  </si>
  <si>
    <t>Аккарицидная обработка</t>
  </si>
  <si>
    <t xml:space="preserve">Моющие,чистящие средства </t>
  </si>
  <si>
    <t>Приобретение бутилированной воды</t>
  </si>
  <si>
    <t>Канцелярские товары</t>
  </si>
  <si>
    <t>112</t>
  </si>
  <si>
    <t>266</t>
  </si>
  <si>
    <t>Продукты питания род пл</t>
  </si>
  <si>
    <t>Медицинские услуги(сэс)1-3кв</t>
  </si>
  <si>
    <t>345</t>
  </si>
  <si>
    <t>0430119993</t>
  </si>
  <si>
    <t>Бланки строгой отчетности</t>
  </si>
  <si>
    <t>01</t>
  </si>
  <si>
    <t>ЖИГАЛОВСКАЯ СРЕДНЯЯ ШКОЛА N2</t>
  </si>
  <si>
    <t>ГТС Польз. Оконенчным оборуд., при парал.сх.у одного абон.</t>
  </si>
  <si>
    <t>ПСД система отопления</t>
  </si>
  <si>
    <t>666402, Сосновая,1-а</t>
  </si>
  <si>
    <t>666402, Геологическая,3-а</t>
  </si>
  <si>
    <t>Подключение к Глобальной сети Интернет</t>
  </si>
  <si>
    <t>использование Глобальной сети Интернет</t>
  </si>
  <si>
    <t>сода кальцинированная</t>
  </si>
  <si>
    <t>салфетки бумажные</t>
  </si>
  <si>
    <t>дезинфицирующие средства</t>
  </si>
  <si>
    <t>оздоровл.</t>
  </si>
  <si>
    <t>хлорамин</t>
  </si>
  <si>
    <t>хлорка</t>
  </si>
  <si>
    <t>Кружка без ручки</t>
  </si>
  <si>
    <t>тарелка мелкая</t>
  </si>
  <si>
    <t>тарелка 200мм</t>
  </si>
  <si>
    <t>Кружка с ручкой</t>
  </si>
  <si>
    <t>ложка столовая</t>
  </si>
  <si>
    <t>кастрюля 7 л</t>
  </si>
  <si>
    <t>оздоровл</t>
  </si>
  <si>
    <t>Медицинские услуги( анализ на кишечные инфекции)</t>
  </si>
  <si>
    <t>обруч алюминевый</t>
  </si>
  <si>
    <t>мяч резиновый</t>
  </si>
  <si>
    <t>мяч волейбольный</t>
  </si>
  <si>
    <t>мяч футбольный</t>
  </si>
  <si>
    <t>род.пл.оздоровл.</t>
  </si>
  <si>
    <t>Настольная игра</t>
  </si>
  <si>
    <t>Дартс</t>
  </si>
  <si>
    <t>шары</t>
  </si>
  <si>
    <t>Ксерокосная бумага</t>
  </si>
  <si>
    <t>альбом для рисования 12л</t>
  </si>
  <si>
    <t>Грамоты</t>
  </si>
  <si>
    <t>Муниципальное казённое общеобразовательное учреждение  средняя общеобразовательное средняя общеобразовательная школа №2 п. Жигалово</t>
  </si>
  <si>
    <t>М.А. Петрова</t>
  </si>
  <si>
    <t>Оплата услуги по обращению с твердыми коммунальными отходами</t>
  </si>
  <si>
    <t>мес.(ст-ть услуги в месяц)</t>
  </si>
  <si>
    <t>05</t>
  </si>
  <si>
    <t>0410519999</t>
  </si>
  <si>
    <t>курсы(май)</t>
  </si>
  <si>
    <t>0414141002</t>
  </si>
  <si>
    <t>Учебники ОВЗ "Современная школа"</t>
  </si>
  <si>
    <t>Мун.проект</t>
  </si>
  <si>
    <t>852</t>
  </si>
  <si>
    <t>0414242001</t>
  </si>
  <si>
    <t>Мун.проект "Успех каждого ребенка"</t>
  </si>
  <si>
    <t>0414242003</t>
  </si>
  <si>
    <t>Мун.проект" Успех каждого ребенка"</t>
  </si>
  <si>
    <t>212</t>
  </si>
  <si>
    <t>0414242007</t>
  </si>
  <si>
    <t>Обслуживание трев. Кнопки 12 мес.</t>
  </si>
  <si>
    <t>АПС 1-4 кв</t>
  </si>
  <si>
    <t>0410473180</t>
  </si>
  <si>
    <t>041P473050</t>
  </si>
  <si>
    <t>соц.столовая</t>
  </si>
  <si>
    <t>04106S2957</t>
  </si>
  <si>
    <t>04143S2976</t>
  </si>
  <si>
    <t>0414242009</t>
  </si>
  <si>
    <t>Классные журналы</t>
  </si>
  <si>
    <t>мел</t>
  </si>
  <si>
    <t>Продукты питания 7-10 лет</t>
  </si>
  <si>
    <t>Продукты питания 11-18 лет</t>
  </si>
  <si>
    <t>Продукты питания  для детей ОВЗ7-10 лет</t>
  </si>
  <si>
    <t>Продукты питания  для детей ОВЗ 11-18 лет</t>
  </si>
  <si>
    <t xml:space="preserve"> Субвенция на продукты питания  инвалидам 7-10 лет</t>
  </si>
  <si>
    <t xml:space="preserve"> Субвенция на продукты питания  инвалидам 11-18 лет</t>
  </si>
  <si>
    <t>Продукты питания (молоко детям) при 5дн.раб.неделе</t>
  </si>
  <si>
    <t>136*93,9%</t>
  </si>
  <si>
    <t>136*7%</t>
  </si>
  <si>
    <t>104 в т.ч.дети ДДТ-40</t>
  </si>
  <si>
    <t>0410219901</t>
  </si>
  <si>
    <t>247</t>
  </si>
  <si>
    <t>уст-ка с приобрет.трев.сигнализ.с выводом на пункт охраны</t>
  </si>
  <si>
    <t>тех.обслуж.видеонаблюд</t>
  </si>
  <si>
    <t>выезд специалиста на дер.,произв.контр.</t>
  </si>
  <si>
    <t>производственный контроль</t>
  </si>
  <si>
    <t>мыло хозяйственное(местный бюджет)</t>
  </si>
  <si>
    <t>мыло туалетное(местный бюджет)</t>
  </si>
  <si>
    <t>стиральный порошок(местный бюджет)</t>
  </si>
  <si>
    <t>кг</t>
  </si>
  <si>
    <t>хлорамин(местный бюджет)</t>
  </si>
  <si>
    <t>Моющее,дезинцифицируюющие-ее средства(местный бюджет)</t>
  </si>
  <si>
    <t>л</t>
  </si>
  <si>
    <t>полотно нетканное (местный бюджет)</t>
  </si>
  <si>
    <t>м</t>
  </si>
  <si>
    <t>0414141001</t>
  </si>
  <si>
    <t>смета</t>
  </si>
  <si>
    <t>соф-е 6%</t>
  </si>
  <si>
    <t>м/бюджет.оборуд.пищеблок</t>
  </si>
  <si>
    <t>0414343001</t>
  </si>
  <si>
    <t>На приобретение компьютера</t>
  </si>
  <si>
    <t>физ.охрана,мониторинг тревожного сигнала на пульт охраны 1 кв</t>
  </si>
  <si>
    <t>04106S2939</t>
  </si>
  <si>
    <t>321</t>
  </si>
  <si>
    <t>263</t>
  </si>
  <si>
    <t>Компенсация набора продуктов питания инвалидам 7-10 лет</t>
  </si>
  <si>
    <t>КОСГУ 263</t>
  </si>
  <si>
    <t>04106L3041</t>
  </si>
  <si>
    <t>Продукты питания для организации бесплатного горячего питания обуч-ся 1-4 класс</t>
  </si>
  <si>
    <t>0414141006</t>
  </si>
  <si>
    <t>«28» января 2021г.</t>
  </si>
  <si>
    <t>0410453031</t>
  </si>
  <si>
    <t>Ежемесячное денежное вознаграждение за классное рук-во пед.раб.</t>
  </si>
  <si>
    <t>«01» февраля 2021г.</t>
  </si>
  <si>
    <t xml:space="preserve">               Обоснования (расчеты) плановых сметных показателей на 2022 год</t>
  </si>
  <si>
    <t>0410919999</t>
  </si>
  <si>
    <t>тех.обслуж ктс росгвардия</t>
  </si>
  <si>
    <t>ремонт окон 1911000,отопление мл блок 750000.крыша 3567477,36</t>
  </si>
  <si>
    <t>мест/бюджет</t>
  </si>
  <si>
    <t>обл/ бюджет</t>
  </si>
  <si>
    <t>04111S2370</t>
  </si>
  <si>
    <t>мест.оборуд.народ иниц</t>
  </si>
  <si>
    <t>обл.оборуд.народ иниц</t>
  </si>
  <si>
    <t>балансированная доска "Лабиринт"</t>
  </si>
  <si>
    <t>маски многоразовые</t>
  </si>
  <si>
    <t>антисептик</t>
  </si>
  <si>
    <t>янв-окт</t>
  </si>
  <si>
    <t>субвенция</t>
  </si>
  <si>
    <t>ремонт кровли</t>
  </si>
  <si>
    <t>ремонт холодильника 2шт</t>
  </si>
  <si>
    <t>независимая оценка</t>
  </si>
  <si>
    <t>услуги нотариуса</t>
  </si>
  <si>
    <t>04102S2928</t>
  </si>
  <si>
    <t>соф-е  к субсидии 6% учебники</t>
  </si>
  <si>
    <t>м/бюджет.</t>
  </si>
  <si>
    <t>маски</t>
  </si>
  <si>
    <t>1кв</t>
  </si>
  <si>
    <t>перчатки</t>
  </si>
  <si>
    <t>охрана труда</t>
  </si>
  <si>
    <t>«15»марта 2022г.</t>
  </si>
  <si>
    <t>ремонт освещения</t>
  </si>
  <si>
    <t>1300219999</t>
  </si>
  <si>
    <t>светоотражающие приспособления д/детей</t>
  </si>
  <si>
    <t>комплект плакатов</t>
  </si>
  <si>
    <t>без-ть детей на дороге</t>
  </si>
  <si>
    <t xml:space="preserve"> субсидии учебники</t>
  </si>
  <si>
    <t>0707</t>
  </si>
  <si>
    <t>«08»апреля 2022г.</t>
  </si>
  <si>
    <r>
      <t xml:space="preserve"> </t>
    </r>
    <r>
      <rPr>
        <sz val="12"/>
        <color indexed="8"/>
        <rFont val="Courier New"/>
        <family val="3"/>
      </rPr>
      <t>«</t>
    </r>
    <r>
      <rPr>
        <sz val="11"/>
        <color indexed="8"/>
        <rFont val="Courier New"/>
        <family val="3"/>
      </rPr>
      <t>Иные выплаты персоналу государственных (муниципальных) органов, за исключением фонда оплаты труда»</t>
    </r>
  </si>
  <si>
    <t>Расчет по виду расходов 342 " Иные выплаты персоналу учреждений, за исключением фонда оплаты труда "</t>
  </si>
  <si>
    <t>продукты питания родит.плата</t>
  </si>
  <si>
    <t>«06» апреля 2022г.</t>
  </si>
  <si>
    <t>аттестаты</t>
  </si>
  <si>
    <t>тек ремонт полов в овощехранилище</t>
  </si>
  <si>
    <t>имитатор ранений</t>
  </si>
  <si>
    <t>дефибриллятор автоматич наружный</t>
  </si>
  <si>
    <t>сиз</t>
  </si>
  <si>
    <t>канц товар</t>
  </si>
  <si>
    <t>«26»апреля 2022г.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</si>
</sst>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0&quot;р.&quot;"/>
    <numFmt numFmtId="194" formatCode="0.0"/>
    <numFmt numFmtId="195" formatCode="0.000"/>
    <numFmt numFmtId="196" formatCode="0.0000"/>
    <numFmt numFmtId="197" formatCode="0.00000"/>
    <numFmt numFmtId="198" formatCode="0.0000000"/>
    <numFmt numFmtId="199" formatCode="0.000000"/>
  </numFmts>
  <fonts count="83">
    <font>
      <sz val="10"/>
      <name val="Arial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5"/>
      <color indexed="63"/>
      <name val="Arial"/>
      <family val="2"/>
    </font>
    <font>
      <sz val="12"/>
      <name val="Courier New"/>
      <family val="3"/>
    </font>
    <font>
      <sz val="11"/>
      <name val="Courier New"/>
      <family val="3"/>
    </font>
    <font>
      <b/>
      <sz val="11"/>
      <color indexed="63"/>
      <name val="Courier New"/>
      <family val="3"/>
    </font>
    <font>
      <b/>
      <sz val="11"/>
      <color indexed="30"/>
      <name val="Courier New"/>
      <family val="3"/>
    </font>
    <font>
      <sz val="12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48"/>
      <name val="Courier New"/>
      <family val="3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color indexed="12"/>
      <name val="Courier New"/>
      <family val="3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Courier New"/>
      <family val="3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48"/>
      <name val="Courier New"/>
      <family val="3"/>
    </font>
    <font>
      <b/>
      <sz val="11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10"/>
      <name val="Courier New"/>
      <family val="3"/>
    </font>
    <font>
      <sz val="10"/>
      <name val="Times New Roman"/>
      <family val="1"/>
    </font>
    <font>
      <u val="single"/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color indexed="63"/>
      <name val="Courier New"/>
      <family val="3"/>
    </font>
    <font>
      <sz val="8"/>
      <name val="Courier New"/>
      <family val="3"/>
    </font>
    <font>
      <sz val="11"/>
      <color indexed="10"/>
      <name val="Arial"/>
      <family val="0"/>
    </font>
    <font>
      <sz val="8"/>
      <color indexed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color indexed="63"/>
      <name val="Arial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justify"/>
    </xf>
    <xf numFmtId="0" fontId="16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6" fillId="0" borderId="0" xfId="42" applyAlignment="1" applyProtection="1">
      <alignment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16" fillId="0" borderId="13" xfId="42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1" fillId="0" borderId="0" xfId="0" applyFont="1" applyAlignment="1">
      <alignment wrapText="1"/>
    </xf>
    <xf numFmtId="0" fontId="2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6" fillId="0" borderId="0" xfId="42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1" fillId="0" borderId="0" xfId="0" applyFont="1" applyAlignment="1">
      <alignment horizontal="justify"/>
    </xf>
    <xf numFmtId="49" fontId="14" fillId="0" borderId="17" xfId="0" applyNumberFormat="1" applyFont="1" applyBorder="1" applyAlignment="1" applyProtection="1">
      <alignment horizontal="center" vertical="top" wrapText="1"/>
      <protection/>
    </xf>
    <xf numFmtId="4" fontId="14" fillId="0" borderId="17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6" fillId="0" borderId="13" xfId="42" applyNumberFormat="1" applyBorder="1" applyAlignment="1" applyProtection="1">
      <alignment vertical="top" wrapText="1"/>
      <protection/>
    </xf>
    <xf numFmtId="0" fontId="0" fillId="0" borderId="18" xfId="0" applyFont="1" applyBorder="1" applyAlignment="1">
      <alignment horizontal="center" vertical="top" wrapText="1"/>
    </xf>
    <xf numFmtId="49" fontId="14" fillId="0" borderId="19" xfId="0" applyNumberFormat="1" applyFont="1" applyBorder="1" applyAlignment="1" applyProtection="1">
      <alignment horizontal="center" vertical="top" wrapText="1"/>
      <protection/>
    </xf>
    <xf numFmtId="49" fontId="14" fillId="0" borderId="15" xfId="0" applyNumberFormat="1" applyFont="1" applyBorder="1" applyAlignment="1" applyProtection="1">
      <alignment horizontal="center" vertical="top" wrapText="1"/>
      <protection/>
    </xf>
    <xf numFmtId="49" fontId="14" fillId="0" borderId="20" xfId="0" applyNumberFormat="1" applyFont="1" applyBorder="1" applyAlignment="1" applyProtection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2" fontId="16" fillId="33" borderId="13" xfId="42" applyNumberFormat="1" applyFill="1" applyBorder="1" applyAlignment="1" applyProtection="1">
      <alignment vertical="top" wrapText="1"/>
      <protection/>
    </xf>
    <xf numFmtId="2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2" fontId="28" fillId="33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20" fillId="0" borderId="15" xfId="0" applyFont="1" applyBorder="1" applyAlignment="1">
      <alignment horizontal="justify" vertical="top" wrapText="1"/>
    </xf>
    <xf numFmtId="0" fontId="0" fillId="0" borderId="22" xfId="0" applyBorder="1" applyAlignment="1">
      <alignment wrapText="1"/>
    </xf>
    <xf numFmtId="49" fontId="14" fillId="0" borderId="21" xfId="0" applyNumberFormat="1" applyFont="1" applyBorder="1" applyAlignment="1" applyProtection="1">
      <alignment horizontal="center" vertical="top" wrapText="1"/>
      <protection/>
    </xf>
    <xf numFmtId="0" fontId="0" fillId="0" borderId="19" xfId="0" applyBorder="1" applyAlignment="1">
      <alignment wrapText="1"/>
    </xf>
    <xf numFmtId="4" fontId="14" fillId="0" borderId="0" xfId="0" applyNumberFormat="1" applyFont="1" applyBorder="1" applyAlignment="1" applyProtection="1">
      <alignment horizontal="right" vertical="top" wrapText="1"/>
      <protection/>
    </xf>
    <xf numFmtId="49" fontId="14" fillId="0" borderId="16" xfId="0" applyNumberFormat="1" applyFont="1" applyBorder="1" applyAlignment="1" applyProtection="1">
      <alignment horizontal="center" vertical="top" wrapText="1"/>
      <protection/>
    </xf>
    <xf numFmtId="4" fontId="14" fillId="0" borderId="16" xfId="0" applyNumberFormat="1" applyFont="1" applyBorder="1" applyAlignment="1" applyProtection="1">
      <alignment horizontal="right" vertical="top" wrapText="1"/>
      <protection/>
    </xf>
    <xf numFmtId="4" fontId="20" fillId="0" borderId="16" xfId="0" applyNumberFormat="1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4" fillId="0" borderId="16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justify" vertical="top" wrapText="1"/>
    </xf>
    <xf numFmtId="1" fontId="20" fillId="0" borderId="16" xfId="0" applyNumberFormat="1" applyFont="1" applyBorder="1" applyAlignment="1">
      <alignment horizontal="justify" vertical="top" wrapText="1"/>
    </xf>
    <xf numFmtId="0" fontId="20" fillId="0" borderId="16" xfId="0" applyFont="1" applyBorder="1" applyAlignment="1">
      <alignment vertical="top" wrapText="1"/>
    </xf>
    <xf numFmtId="4" fontId="20" fillId="0" borderId="16" xfId="0" applyNumberFormat="1" applyFont="1" applyBorder="1" applyAlignment="1" applyProtection="1">
      <alignment horizontal="right" vertical="top" wrapText="1"/>
      <protection/>
    </xf>
    <xf numFmtId="0" fontId="35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20" fillId="34" borderId="16" xfId="0" applyFont="1" applyFill="1" applyBorder="1" applyAlignment="1">
      <alignment horizontal="justify" vertical="top" wrapText="1"/>
    </xf>
    <xf numFmtId="0" fontId="20" fillId="0" borderId="16" xfId="0" applyFont="1" applyFill="1" applyBorder="1" applyAlignment="1">
      <alignment horizontal="justify" vertical="top" wrapText="1"/>
    </xf>
    <xf numFmtId="49" fontId="20" fillId="0" borderId="16" xfId="0" applyNumberFormat="1" applyFont="1" applyBorder="1" applyAlignment="1" applyProtection="1">
      <alignment horizontal="center" vertical="top" wrapText="1"/>
      <protection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 applyProtection="1">
      <alignment horizontal="right" vertical="center" wrapText="1"/>
      <protection/>
    </xf>
    <xf numFmtId="192" fontId="20" fillId="0" borderId="16" xfId="0" applyNumberFormat="1" applyFont="1" applyBorder="1" applyAlignment="1">
      <alignment horizontal="justify" vertical="top" wrapText="1"/>
    </xf>
    <xf numFmtId="0" fontId="0" fillId="0" borderId="25" xfId="0" applyFont="1" applyBorder="1" applyAlignment="1">
      <alignment horizontal="center" vertical="top" wrapText="1"/>
    </xf>
    <xf numFmtId="4" fontId="14" fillId="0" borderId="26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>
      <alignment horizontal="center" vertical="top" wrapText="1"/>
    </xf>
    <xf numFmtId="4" fontId="20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4" fontId="0" fillId="0" borderId="16" xfId="0" applyNumberFormat="1" applyFont="1" applyBorder="1" applyAlignment="1">
      <alignment horizontal="justify" vertical="top" wrapText="1"/>
    </xf>
    <xf numFmtId="0" fontId="14" fillId="0" borderId="27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0" fillId="0" borderId="16" xfId="0" applyBorder="1" applyAlignment="1">
      <alignment horizontal="left" wrapText="1"/>
    </xf>
    <xf numFmtId="2" fontId="20" fillId="0" borderId="10" xfId="0" applyNumberFormat="1" applyFont="1" applyBorder="1" applyAlignment="1">
      <alignment horizontal="justify" vertical="top" wrapText="1"/>
    </xf>
    <xf numFmtId="0" fontId="20" fillId="0" borderId="11" xfId="0" applyFont="1" applyBorder="1" applyAlignment="1">
      <alignment horizontal="center" vertical="top" wrapText="1"/>
    </xf>
    <xf numFmtId="4" fontId="14" fillId="0" borderId="28" xfId="0" applyNumberFormat="1" applyFont="1" applyBorder="1" applyAlignment="1" applyProtection="1">
      <alignment horizontal="right" vertical="top" wrapText="1"/>
      <protection/>
    </xf>
    <xf numFmtId="0" fontId="20" fillId="0" borderId="10" xfId="0" applyFont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2" fontId="0" fillId="0" borderId="16" xfId="0" applyNumberForma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0" fillId="0" borderId="0" xfId="0" applyNumberForma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14" fillId="0" borderId="3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49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35" fillId="0" borderId="16" xfId="0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 applyProtection="1">
      <alignment horizontal="right" vertical="top" wrapText="1"/>
      <protection/>
    </xf>
    <xf numFmtId="197" fontId="0" fillId="0" borderId="16" xfId="0" applyNumberFormat="1" applyBorder="1" applyAlignment="1">
      <alignment/>
    </xf>
    <xf numFmtId="0" fontId="14" fillId="35" borderId="16" xfId="0" applyFont="1" applyFill="1" applyBorder="1" applyAlignment="1">
      <alignment horizontal="justify" vertical="top" wrapText="1"/>
    </xf>
    <xf numFmtId="0" fontId="20" fillId="35" borderId="16" xfId="0" applyFont="1" applyFill="1" applyBorder="1" applyAlignment="1">
      <alignment horizontal="justify" vertical="top" wrapText="1"/>
    </xf>
    <xf numFmtId="49" fontId="20" fillId="0" borderId="28" xfId="0" applyNumberFormat="1" applyFont="1" applyBorder="1" applyAlignment="1" applyProtection="1">
      <alignment horizontal="center" vertical="top" wrapText="1"/>
      <protection/>
    </xf>
    <xf numFmtId="0" fontId="20" fillId="0" borderId="29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4" fontId="39" fillId="0" borderId="16" xfId="0" applyNumberFormat="1" applyFont="1" applyBorder="1" applyAlignment="1" applyProtection="1">
      <alignment horizontal="right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4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4" fontId="28" fillId="33" borderId="0" xfId="0" applyNumberFormat="1" applyFont="1" applyFill="1" applyAlignment="1">
      <alignment/>
    </xf>
    <xf numFmtId="49" fontId="14" fillId="0" borderId="28" xfId="0" applyNumberFormat="1" applyFont="1" applyFill="1" applyBorder="1" applyAlignment="1" applyProtection="1">
      <alignment horizontal="center" vertical="top" wrapText="1"/>
      <protection/>
    </xf>
    <xf numFmtId="2" fontId="28" fillId="0" borderId="16" xfId="0" applyNumberFormat="1" applyFont="1" applyBorder="1" applyAlignment="1">
      <alignment horizontal="justify" vertical="top" wrapText="1"/>
    </xf>
    <xf numFmtId="4" fontId="43" fillId="0" borderId="16" xfId="0" applyNumberFormat="1" applyFont="1" applyBorder="1" applyAlignment="1" applyProtection="1">
      <alignment horizontal="right" vertical="center" wrapText="1"/>
      <protection/>
    </xf>
    <xf numFmtId="2" fontId="43" fillId="0" borderId="16" xfId="0" applyNumberFormat="1" applyFont="1" applyBorder="1" applyAlignment="1">
      <alignment horizontal="right" vertical="top" wrapText="1"/>
    </xf>
    <xf numFmtId="0" fontId="14" fillId="34" borderId="16" xfId="0" applyFont="1" applyFill="1" applyBorder="1" applyAlignment="1">
      <alignment horizontal="justify" vertical="top" wrapText="1"/>
    </xf>
    <xf numFmtId="194" fontId="20" fillId="0" borderId="16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left" vertical="top" wrapText="1"/>
    </xf>
    <xf numFmtId="49" fontId="14" fillId="0" borderId="0" xfId="0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>
      <alignment horizontal="justify" vertical="top" wrapText="1"/>
    </xf>
    <xf numFmtId="0" fontId="14" fillId="0" borderId="23" xfId="0" applyFont="1" applyBorder="1" applyAlignment="1">
      <alignment horizontal="justify" vertical="top" wrapText="1"/>
    </xf>
    <xf numFmtId="4" fontId="45" fillId="0" borderId="16" xfId="0" applyNumberFormat="1" applyFont="1" applyBorder="1" applyAlignment="1" applyProtection="1">
      <alignment horizontal="right" vertical="top" wrapText="1"/>
      <protection/>
    </xf>
    <xf numFmtId="0" fontId="46" fillId="0" borderId="16" xfId="0" applyFont="1" applyBorder="1" applyAlignment="1">
      <alignment horizontal="justify" vertical="top" wrapText="1"/>
    </xf>
    <xf numFmtId="4" fontId="45" fillId="0" borderId="17" xfId="0" applyNumberFormat="1" applyFont="1" applyBorder="1" applyAlignment="1" applyProtection="1">
      <alignment horizontal="right" vertical="top" wrapText="1"/>
      <protection/>
    </xf>
    <xf numFmtId="0" fontId="46" fillId="0" borderId="12" xfId="0" applyFont="1" applyBorder="1" applyAlignment="1">
      <alignment/>
    </xf>
    <xf numFmtId="4" fontId="47" fillId="0" borderId="28" xfId="0" applyNumberFormat="1" applyFont="1" applyBorder="1" applyAlignment="1" applyProtection="1">
      <alignment horizontal="right" vertical="top" wrapText="1"/>
      <protection/>
    </xf>
    <xf numFmtId="0" fontId="24" fillId="0" borderId="16" xfId="0" applyFont="1" applyBorder="1" applyAlignment="1">
      <alignment horizontal="justify" vertical="top" wrapText="1"/>
    </xf>
    <xf numFmtId="2" fontId="46" fillId="0" borderId="16" xfId="0" applyNumberFormat="1" applyFont="1" applyBorder="1" applyAlignment="1">
      <alignment horizontal="justify" vertical="top" wrapText="1"/>
    </xf>
    <xf numFmtId="4" fontId="47" fillId="0" borderId="16" xfId="0" applyNumberFormat="1" applyFont="1" applyBorder="1" applyAlignment="1">
      <alignment vertical="top" wrapText="1"/>
    </xf>
    <xf numFmtId="4" fontId="47" fillId="0" borderId="16" xfId="0" applyNumberFormat="1" applyFont="1" applyBorder="1" applyAlignment="1" applyProtection="1">
      <alignment horizontal="right" vertical="top" wrapText="1"/>
      <protection/>
    </xf>
    <xf numFmtId="4" fontId="45" fillId="0" borderId="16" xfId="0" applyNumberFormat="1" applyFont="1" applyBorder="1" applyAlignment="1" applyProtection="1">
      <alignment horizontal="right" vertical="top" wrapText="1"/>
      <protection/>
    </xf>
    <xf numFmtId="2" fontId="47" fillId="0" borderId="16" xfId="0" applyNumberFormat="1" applyFont="1" applyBorder="1" applyAlignment="1">
      <alignment horizontal="right" vertical="top" wrapText="1"/>
    </xf>
    <xf numFmtId="4" fontId="45" fillId="0" borderId="17" xfId="0" applyNumberFormat="1" applyFont="1" applyBorder="1" applyAlignment="1" applyProtection="1">
      <alignment horizontal="right" vertical="top" wrapText="1"/>
      <protection/>
    </xf>
    <xf numFmtId="4" fontId="45" fillId="35" borderId="17" xfId="0" applyNumberFormat="1" applyFont="1" applyFill="1" applyBorder="1" applyAlignment="1" applyProtection="1">
      <alignment horizontal="right" vertical="top" wrapText="1"/>
      <protection/>
    </xf>
    <xf numFmtId="4" fontId="47" fillId="0" borderId="16" xfId="0" applyNumberFormat="1" applyFont="1" applyBorder="1" applyAlignment="1" applyProtection="1">
      <alignment horizontal="right" vertical="center" wrapText="1"/>
      <protection/>
    </xf>
    <xf numFmtId="2" fontId="46" fillId="0" borderId="16" xfId="0" applyNumberFormat="1" applyFont="1" applyBorder="1" applyAlignment="1">
      <alignment horizontal="justify" vertical="top" wrapText="1"/>
    </xf>
    <xf numFmtId="1" fontId="20" fillId="0" borderId="23" xfId="0" applyNumberFormat="1" applyFont="1" applyBorder="1" applyAlignment="1">
      <alignment horizontal="justify" vertical="top" wrapText="1"/>
    </xf>
    <xf numFmtId="49" fontId="14" fillId="0" borderId="23" xfId="0" applyNumberFormat="1" applyFont="1" applyBorder="1" applyAlignment="1" applyProtection="1">
      <alignment horizontal="center" vertical="top" wrapText="1"/>
      <protection/>
    </xf>
    <xf numFmtId="49" fontId="14" fillId="0" borderId="31" xfId="0" applyNumberFormat="1" applyFont="1" applyBorder="1" applyAlignment="1" applyProtection="1">
      <alignment horizontal="center" vertical="top" wrapText="1"/>
      <protection/>
    </xf>
    <xf numFmtId="0" fontId="20" fillId="0" borderId="23" xfId="0" applyFont="1" applyBorder="1" applyAlignment="1">
      <alignment horizontal="right" vertical="top" wrapText="1"/>
    </xf>
    <xf numFmtId="4" fontId="45" fillId="0" borderId="23" xfId="0" applyNumberFormat="1" applyFont="1" applyBorder="1" applyAlignment="1" applyProtection="1">
      <alignment horizontal="right" vertical="top" wrapText="1"/>
      <protection/>
    </xf>
    <xf numFmtId="4" fontId="48" fillId="0" borderId="0" xfId="0" applyNumberFormat="1" applyFont="1" applyBorder="1" applyAlignment="1" applyProtection="1">
      <alignment horizontal="right" vertical="top" wrapText="1"/>
      <protection/>
    </xf>
    <xf numFmtId="2" fontId="20" fillId="0" borderId="16" xfId="0" applyNumberFormat="1" applyFont="1" applyBorder="1" applyAlignment="1">
      <alignment horizontal="right" vertical="top" wrapText="1"/>
    </xf>
    <xf numFmtId="0" fontId="16" fillId="0" borderId="0" xfId="42" applyFont="1" applyAlignment="1" applyProtection="1">
      <alignment/>
      <protection/>
    </xf>
    <xf numFmtId="4" fontId="45" fillId="0" borderId="28" xfId="0" applyNumberFormat="1" applyFont="1" applyBorder="1" applyAlignment="1" applyProtection="1">
      <alignment horizontal="right" vertical="top" wrapText="1"/>
      <protection/>
    </xf>
    <xf numFmtId="0" fontId="14" fillId="36" borderId="16" xfId="0" applyFont="1" applyFill="1" applyBorder="1" applyAlignment="1">
      <alignment horizontal="justify" vertical="top" wrapText="1"/>
    </xf>
    <xf numFmtId="0" fontId="14" fillId="36" borderId="16" xfId="0" applyFont="1" applyFill="1" applyBorder="1" applyAlignment="1">
      <alignment horizontal="left" vertical="top" wrapText="1"/>
    </xf>
    <xf numFmtId="0" fontId="35" fillId="36" borderId="16" xfId="0" applyFont="1" applyFill="1" applyBorder="1" applyAlignment="1">
      <alignment horizontal="left" vertical="top" wrapText="1"/>
    </xf>
    <xf numFmtId="0" fontId="20" fillId="36" borderId="16" xfId="0" applyFont="1" applyFill="1" applyBorder="1" applyAlignment="1">
      <alignment horizontal="justify" vertical="top" wrapText="1"/>
    </xf>
    <xf numFmtId="4" fontId="39" fillId="36" borderId="17" xfId="0" applyNumberFormat="1" applyFont="1" applyFill="1" applyBorder="1" applyAlignment="1" applyProtection="1">
      <alignment horizontal="right" vertical="top" wrapText="1"/>
      <protection/>
    </xf>
    <xf numFmtId="4" fontId="39" fillId="36" borderId="16" xfId="0" applyNumberFormat="1" applyFont="1" applyFill="1" applyBorder="1" applyAlignment="1" applyProtection="1">
      <alignment horizontal="right" vertical="top" wrapText="1"/>
      <protection/>
    </xf>
    <xf numFmtId="0" fontId="14" fillId="36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16" fillId="0" borderId="0" xfId="42" applyFont="1" applyBorder="1" applyAlignment="1" applyProtection="1">
      <alignment horizontal="justify" vertical="top" wrapText="1"/>
      <protection/>
    </xf>
    <xf numFmtId="0" fontId="16" fillId="0" borderId="0" xfId="42" applyBorder="1" applyAlignment="1" applyProtection="1">
      <alignment horizontal="justify" vertical="top" wrapText="1"/>
      <protection/>
    </xf>
    <xf numFmtId="0" fontId="0" fillId="0" borderId="16" xfId="0" applyFont="1" applyBorder="1" applyAlignment="1">
      <alignment horizontal="center" vertical="top" wrapText="1"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40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justify" vertical="top" wrapText="1"/>
    </xf>
    <xf numFmtId="0" fontId="16" fillId="0" borderId="0" xfId="42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right"/>
    </xf>
    <xf numFmtId="0" fontId="16" fillId="0" borderId="0" xfId="42" applyBorder="1" applyAlignment="1" applyProtection="1">
      <alignment horizontal="left"/>
      <protection/>
    </xf>
    <xf numFmtId="0" fontId="20" fillId="0" borderId="16" xfId="0" applyFont="1" applyBorder="1" applyAlignment="1">
      <alignment horizontal="justify" vertical="top" wrapText="1"/>
    </xf>
    <xf numFmtId="0" fontId="16" fillId="0" borderId="18" xfId="42" applyBorder="1" applyAlignment="1" applyProtection="1">
      <alignment horizontal="left" vertical="top" wrapText="1"/>
      <protection/>
    </xf>
    <xf numFmtId="0" fontId="0" fillId="0" borderId="32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0" xfId="42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right"/>
    </xf>
    <xf numFmtId="0" fontId="34" fillId="0" borderId="16" xfId="0" applyFont="1" applyBorder="1" applyAlignment="1">
      <alignment horizontal="center" vertical="top" wrapText="1"/>
    </xf>
    <xf numFmtId="0" fontId="16" fillId="0" borderId="18" xfId="42" applyFont="1" applyBorder="1" applyAlignment="1" applyProtection="1">
      <alignment horizontal="justify" vertical="top" wrapText="1"/>
      <protection/>
    </xf>
    <xf numFmtId="0" fontId="1" fillId="0" borderId="0" xfId="0" applyFont="1" applyAlignment="1">
      <alignment horizontal="right"/>
    </xf>
    <xf numFmtId="0" fontId="0" fillId="0" borderId="27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16" fillId="0" borderId="18" xfId="42" applyBorder="1" applyAlignment="1" applyProtection="1">
      <alignment horizontal="justify" wrapText="1"/>
      <protection/>
    </xf>
    <xf numFmtId="0" fontId="0" fillId="0" borderId="1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16" fillId="0" borderId="0" xfId="42" applyAlignment="1" applyProtection="1">
      <alignment horizontal="left"/>
      <protection/>
    </xf>
    <xf numFmtId="0" fontId="16" fillId="0" borderId="0" xfId="42" applyAlignment="1" applyProtection="1">
      <alignment horizontal="justify" vertical="top" wrapText="1"/>
      <protection/>
    </xf>
    <xf numFmtId="0" fontId="1" fillId="0" borderId="18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33" fillId="0" borderId="0" xfId="0" applyFont="1" applyBorder="1" applyAlignment="1">
      <alignment horizontal="justify" vertical="top" wrapText="1"/>
    </xf>
    <xf numFmtId="0" fontId="33" fillId="0" borderId="13" xfId="0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32" fillId="0" borderId="16" xfId="42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>
      <alignment horizontal="center" vertical="top" wrapText="1"/>
    </xf>
    <xf numFmtId="0" fontId="16" fillId="0" borderId="0" xfId="42" applyFont="1" applyAlignment="1" applyProtection="1">
      <alignment horizontal="justify" vertical="top" wrapText="1"/>
      <protection/>
    </xf>
    <xf numFmtId="0" fontId="0" fillId="0" borderId="2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6" fillId="0" borderId="18" xfId="42" applyBorder="1" applyAlignment="1" applyProtection="1">
      <alignment horizontal="justify" vertical="top" wrapText="1"/>
      <protection/>
    </xf>
    <xf numFmtId="0" fontId="16" fillId="0" borderId="0" xfId="42" applyAlignment="1" applyProtection="1">
      <alignment horizontal="center"/>
      <protection/>
    </xf>
    <xf numFmtId="0" fontId="20" fillId="0" borderId="3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justify"/>
    </xf>
    <xf numFmtId="0" fontId="0" fillId="0" borderId="31" xfId="0" applyBorder="1" applyAlignment="1">
      <alignment/>
    </xf>
    <xf numFmtId="0" fontId="1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7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justify" vertical="top" wrapText="1"/>
    </xf>
    <xf numFmtId="0" fontId="16" fillId="0" borderId="32" xfId="42" applyFont="1" applyBorder="1" applyAlignment="1" applyProtection="1">
      <alignment horizontal="justify" vertical="top" wrapText="1"/>
      <protection/>
    </xf>
    <xf numFmtId="0" fontId="16" fillId="0" borderId="11" xfId="42" applyBorder="1" applyAlignment="1" applyProtection="1">
      <alignment horizontal="justify" vertical="top" wrapText="1"/>
      <protection/>
    </xf>
    <xf numFmtId="0" fontId="20" fillId="0" borderId="32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2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6" fillId="0" borderId="16" xfId="42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42" applyAlignment="1" applyProtection="1">
      <alignment vertical="top" wrapText="1"/>
      <protection/>
    </xf>
    <xf numFmtId="0" fontId="10" fillId="0" borderId="0" xfId="0" applyFont="1" applyAlignment="1">
      <alignment vertical="top" wrapText="1"/>
    </xf>
    <xf numFmtId="0" fontId="3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8" fillId="0" borderId="0" xfId="42" applyFont="1" applyAlignment="1" applyProtection="1">
      <alignment horizontal="left" vertical="top" wrapText="1"/>
      <protection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hyperlink" Target="garantf1://70308460.1003425243/" TargetMode="Externa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10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5/" TargetMode="Externa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3/" TargetMode="Externa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2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3/" TargetMode="Externa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86/" TargetMode="External" /><Relationship Id="rId2" Type="http://schemas.openxmlformats.org/officeDocument/2006/relationships/hyperlink" Target="garantf1://70308460.1003425286/" TargetMode="External" /><Relationship Id="rId3" Type="http://schemas.openxmlformats.org/officeDocument/2006/relationships/hyperlink" Target="garantf1://70308460.1003425286/" TargetMode="External" /><Relationship Id="rId4" Type="http://schemas.openxmlformats.org/officeDocument/2006/relationships/hyperlink" Target="garantf1://12012604.18/" TargetMode="External" /><Relationship Id="rId5" Type="http://schemas.openxmlformats.org/officeDocument/2006/relationships/hyperlink" Target="garantf1://70308460.4225/" TargetMode="External" /><Relationship Id="rId6" Type="http://schemas.openxmlformats.org/officeDocument/2006/relationships/hyperlink" Target="garantf1://70308460.4310/" TargetMode="External" /><Relationship Id="rId7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1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5/" TargetMode="External" /><Relationship Id="rId2" Type="http://schemas.openxmlformats.org/officeDocument/2006/relationships/hyperlink" Target="garantf1://70308460.4226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83/" TargetMode="External" /><Relationship Id="rId2" Type="http://schemas.openxmlformats.org/officeDocument/2006/relationships/hyperlink" Target="garantf1://70308460.1003425283/" TargetMode="External" /><Relationship Id="rId3" Type="http://schemas.openxmlformats.org/officeDocument/2006/relationships/hyperlink" Target="garantf1://70308460.4221/" TargetMode="External" /><Relationship Id="rId4" Type="http://schemas.openxmlformats.org/officeDocument/2006/relationships/hyperlink" Target="garantf1://70308460.4221/" TargetMode="External" /><Relationship Id="rId5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3/" TargetMode="External" /><Relationship Id="rId2" Type="http://schemas.openxmlformats.org/officeDocument/2006/relationships/hyperlink" Target="garantf1://70308460.1003425243/" TargetMode="External" /><Relationship Id="rId3" Type="http://schemas.openxmlformats.org/officeDocument/2006/relationships/hyperlink" Target="garantf1://70308460.4212/" TargetMode="External" /><Relationship Id="rId4" Type="http://schemas.openxmlformats.org/officeDocument/2006/relationships/hyperlink" Target="garantf1://70308460.4226/" TargetMode="External" /><Relationship Id="rId5" Type="http://schemas.openxmlformats.org/officeDocument/2006/relationships/hyperlink" Target="garantf1://70308460.4226/" TargetMode="External" /><Relationship Id="rId6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2/" TargetMode="External" /><Relationship Id="rId2" Type="http://schemas.openxmlformats.org/officeDocument/2006/relationships/hyperlink" Target="garantf1://70308460.1003425242/" TargetMode="External" /><Relationship Id="rId3" Type="http://schemas.openxmlformats.org/officeDocument/2006/relationships/hyperlink" Target="garantf1://70308460.4213/" TargetMode="External" /><Relationship Id="rId4" Type="http://schemas.openxmlformats.org/officeDocument/2006/relationships/hyperlink" Target="sub_102" TargetMode="External" /><Relationship Id="rId5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2/" TargetMode="External" /><Relationship Id="rId2" Type="http://schemas.openxmlformats.org/officeDocument/2006/relationships/hyperlink" Target="garantf1://70308460.1003425242/" TargetMode="External" /><Relationship Id="rId3" Type="http://schemas.openxmlformats.org/officeDocument/2006/relationships/hyperlink" Target="garantf1://70308460.4211/" TargetMode="Externa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70/" TargetMode="External" /><Relationship Id="rId2" Type="http://schemas.openxmlformats.org/officeDocument/2006/relationships/hyperlink" Target="garantf1://70308460.1003425370/" TargetMode="External" /><Relationship Id="rId3" Type="http://schemas.openxmlformats.org/officeDocument/2006/relationships/hyperlink" Target="garantf1://70308460.4290/" TargetMode="External" /><Relationship Id="rId4" Type="http://schemas.openxmlformats.org/officeDocument/2006/relationships/hyperlink" Target="garantf1://70308460.1003425370/" TargetMode="External" /><Relationship Id="rId5" Type="http://schemas.openxmlformats.org/officeDocument/2006/relationships/hyperlink" Target="garantf1://70308460.1003425370/" TargetMode="External" /><Relationship Id="rId6" Type="http://schemas.openxmlformats.org/officeDocument/2006/relationships/hyperlink" Target="garantf1://70308460.4290/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69/" TargetMode="External" /><Relationship Id="rId2" Type="http://schemas.openxmlformats.org/officeDocument/2006/relationships/hyperlink" Target="garantf1://70308460.1003425369/" TargetMode="External" /><Relationship Id="rId3" Type="http://schemas.openxmlformats.org/officeDocument/2006/relationships/hyperlink" Target="garantf1://70308460.4290/" TargetMode="External" /><Relationship Id="rId4" Type="http://schemas.openxmlformats.org/officeDocument/2006/relationships/hyperlink" Target="garantf1://70308460.4290/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69/" TargetMode="External" /><Relationship Id="rId2" Type="http://schemas.openxmlformats.org/officeDocument/2006/relationships/hyperlink" Target="garantf1://70308460.1003425369/" TargetMode="External" /><Relationship Id="rId3" Type="http://schemas.openxmlformats.org/officeDocument/2006/relationships/hyperlink" Target="garantf1://70308460.4290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93" zoomScaleSheetLayoutView="93" zoomScalePageLayoutView="0" workbookViewId="0" topLeftCell="A3">
      <selection activeCell="K10" sqref="K10"/>
    </sheetView>
  </sheetViews>
  <sheetFormatPr defaultColWidth="9.140625" defaultRowHeight="12.75"/>
  <cols>
    <col min="4" max="4" width="10.140625" style="0" customWidth="1"/>
    <col min="9" max="9" width="11.421875" style="0" bestFit="1" customWidth="1"/>
    <col min="10" max="10" width="9.421875" style="0" customWidth="1"/>
    <col min="11" max="11" width="11.00390625" style="0" customWidth="1"/>
    <col min="13" max="13" width="9.7109375" style="0" customWidth="1"/>
  </cols>
  <sheetData>
    <row r="1" spans="1:11" ht="12.75">
      <c r="A1" s="187" t="s">
        <v>225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8" t="s">
        <v>422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37.5" customHeight="1">
      <c r="A3" s="190" t="s">
        <v>11</v>
      </c>
      <c r="B3" s="190" t="s">
        <v>12</v>
      </c>
      <c r="C3" s="190"/>
      <c r="D3" s="190"/>
      <c r="E3" s="190"/>
      <c r="F3" s="190" t="s">
        <v>13</v>
      </c>
      <c r="G3" s="190" t="s">
        <v>14</v>
      </c>
      <c r="H3" s="190" t="s">
        <v>221</v>
      </c>
      <c r="I3" s="190" t="s">
        <v>222</v>
      </c>
      <c r="J3" s="190" t="s">
        <v>227</v>
      </c>
      <c r="K3" s="190" t="s">
        <v>224</v>
      </c>
    </row>
    <row r="4" spans="1:11" ht="25.5">
      <c r="A4" s="190"/>
      <c r="B4" s="33" t="s">
        <v>18</v>
      </c>
      <c r="C4" s="33" t="s">
        <v>19</v>
      </c>
      <c r="D4" s="33" t="s">
        <v>21</v>
      </c>
      <c r="E4" s="33" t="s">
        <v>20</v>
      </c>
      <c r="F4" s="190"/>
      <c r="G4" s="190"/>
      <c r="H4" s="190"/>
      <c r="I4" s="190"/>
      <c r="J4" s="190"/>
      <c r="K4" s="190"/>
    </row>
    <row r="5" spans="1:11" ht="12.75">
      <c r="A5" s="33" t="s">
        <v>191</v>
      </c>
      <c r="B5" s="33" t="s">
        <v>189</v>
      </c>
      <c r="C5" s="33" t="s">
        <v>192</v>
      </c>
      <c r="D5" s="33" t="s">
        <v>193</v>
      </c>
      <c r="E5" s="33" t="s">
        <v>194</v>
      </c>
      <c r="F5" s="33" t="s">
        <v>195</v>
      </c>
      <c r="G5" s="33" t="s">
        <v>196</v>
      </c>
      <c r="H5" s="33" t="s">
        <v>197</v>
      </c>
      <c r="I5" s="33" t="s">
        <v>198</v>
      </c>
      <c r="J5" s="33" t="s">
        <v>207</v>
      </c>
      <c r="K5" s="33" t="s">
        <v>212</v>
      </c>
    </row>
    <row r="6" spans="1:14" ht="67.5">
      <c r="A6" s="40">
        <v>1</v>
      </c>
      <c r="B6" s="74" t="s">
        <v>278</v>
      </c>
      <c r="C6" s="74" t="s">
        <v>279</v>
      </c>
      <c r="D6" s="74" t="s">
        <v>378</v>
      </c>
      <c r="E6" s="74" t="s">
        <v>419</v>
      </c>
      <c r="F6" s="74" t="s">
        <v>420</v>
      </c>
      <c r="G6" s="87" t="s">
        <v>421</v>
      </c>
      <c r="H6" s="77">
        <v>2</v>
      </c>
      <c r="I6" s="77">
        <v>100</v>
      </c>
      <c r="J6" s="77">
        <v>139</v>
      </c>
      <c r="K6" s="156">
        <v>19335.8</v>
      </c>
      <c r="L6" s="53" t="s">
        <v>435</v>
      </c>
      <c r="M6" s="73"/>
      <c r="N6" s="73"/>
    </row>
    <row r="7" spans="1:14" ht="67.5">
      <c r="A7" s="40">
        <v>2</v>
      </c>
      <c r="B7" s="74" t="s">
        <v>278</v>
      </c>
      <c r="C7" s="74" t="s">
        <v>279</v>
      </c>
      <c r="D7" s="74" t="s">
        <v>378</v>
      </c>
      <c r="E7" s="74" t="s">
        <v>419</v>
      </c>
      <c r="F7" s="74" t="s">
        <v>420</v>
      </c>
      <c r="G7" s="87" t="s">
        <v>421</v>
      </c>
      <c r="H7" s="77">
        <v>2</v>
      </c>
      <c r="I7" s="77">
        <v>100</v>
      </c>
      <c r="J7" s="77">
        <v>139</v>
      </c>
      <c r="K7" s="156">
        <v>1234.2</v>
      </c>
      <c r="L7" s="53" t="s">
        <v>434</v>
      </c>
      <c r="M7" s="73"/>
      <c r="N7" s="73"/>
    </row>
    <row r="8" spans="1:14" ht="67.5">
      <c r="A8" s="40">
        <v>1</v>
      </c>
      <c r="B8" s="74" t="s">
        <v>278</v>
      </c>
      <c r="C8" s="74" t="s">
        <v>279</v>
      </c>
      <c r="D8" s="74" t="s">
        <v>378</v>
      </c>
      <c r="E8" s="74" t="s">
        <v>419</v>
      </c>
      <c r="F8" s="74" t="s">
        <v>420</v>
      </c>
      <c r="G8" s="87" t="s">
        <v>421</v>
      </c>
      <c r="H8" s="77">
        <v>2</v>
      </c>
      <c r="I8" s="77">
        <v>100</v>
      </c>
      <c r="J8" s="77">
        <v>139</v>
      </c>
      <c r="K8" s="156">
        <v>-19335.8</v>
      </c>
      <c r="L8" s="53" t="s">
        <v>435</v>
      </c>
      <c r="M8" s="73"/>
      <c r="N8" s="73"/>
    </row>
    <row r="9" spans="1:14" ht="67.5">
      <c r="A9" s="40">
        <v>2</v>
      </c>
      <c r="B9" s="74" t="s">
        <v>278</v>
      </c>
      <c r="C9" s="74" t="s">
        <v>279</v>
      </c>
      <c r="D9" s="74" t="s">
        <v>378</v>
      </c>
      <c r="E9" s="74" t="s">
        <v>419</v>
      </c>
      <c r="F9" s="74" t="s">
        <v>420</v>
      </c>
      <c r="G9" s="87" t="s">
        <v>421</v>
      </c>
      <c r="H9" s="77">
        <v>2</v>
      </c>
      <c r="I9" s="77">
        <v>100</v>
      </c>
      <c r="J9" s="77">
        <v>139</v>
      </c>
      <c r="K9" s="156">
        <v>-1234.2</v>
      </c>
      <c r="L9" s="53" t="s">
        <v>434</v>
      </c>
      <c r="M9" s="73"/>
      <c r="N9" s="73"/>
    </row>
    <row r="10" spans="1:14" ht="67.5">
      <c r="A10" s="40">
        <v>3</v>
      </c>
      <c r="B10" s="74" t="s">
        <v>278</v>
      </c>
      <c r="C10" s="74" t="s">
        <v>279</v>
      </c>
      <c r="D10" s="74" t="s">
        <v>382</v>
      </c>
      <c r="E10" s="74" t="s">
        <v>419</v>
      </c>
      <c r="F10" s="74" t="s">
        <v>420</v>
      </c>
      <c r="G10" s="87" t="s">
        <v>421</v>
      </c>
      <c r="H10" s="77">
        <v>2</v>
      </c>
      <c r="I10" s="77">
        <v>100</v>
      </c>
      <c r="J10" s="77">
        <v>139</v>
      </c>
      <c r="K10" s="156">
        <v>23290</v>
      </c>
      <c r="L10" s="53" t="s">
        <v>434</v>
      </c>
      <c r="M10" s="73"/>
      <c r="N10" s="73"/>
    </row>
    <row r="11" spans="1:14" ht="12.75">
      <c r="A11" s="89"/>
      <c r="B11" s="126"/>
      <c r="C11" s="126"/>
      <c r="D11" s="126"/>
      <c r="E11" s="126"/>
      <c r="F11" s="126"/>
      <c r="G11" s="127"/>
      <c r="H11" s="94"/>
      <c r="I11" s="94"/>
      <c r="J11" s="94"/>
      <c r="K11" s="128"/>
      <c r="L11" s="53"/>
      <c r="M11" s="73"/>
      <c r="N11" s="73"/>
    </row>
    <row r="12" spans="1:13" ht="12.75">
      <c r="A12" s="40"/>
      <c r="B12" s="50"/>
      <c r="C12" s="50"/>
      <c r="D12" s="50"/>
      <c r="E12" s="50"/>
      <c r="F12" s="50"/>
      <c r="G12" s="87"/>
      <c r="H12" s="77"/>
      <c r="I12" s="77"/>
      <c r="J12" s="77"/>
      <c r="K12" s="75"/>
      <c r="L12" s="53"/>
      <c r="M12" s="73"/>
    </row>
    <row r="13" spans="1:13" ht="12.75">
      <c r="A13" s="40"/>
      <c r="B13" s="50"/>
      <c r="C13" s="50"/>
      <c r="D13" s="50"/>
      <c r="E13" s="50"/>
      <c r="F13" s="50"/>
      <c r="G13" s="87"/>
      <c r="H13" s="77"/>
      <c r="I13" s="77"/>
      <c r="J13" s="77"/>
      <c r="K13" s="75"/>
      <c r="L13" s="53"/>
      <c r="M13" s="73"/>
    </row>
    <row r="14" spans="1:12" ht="12.75">
      <c r="A14" s="40"/>
      <c r="B14" s="50"/>
      <c r="C14" s="50"/>
      <c r="D14" s="50"/>
      <c r="E14" s="50"/>
      <c r="F14" s="50"/>
      <c r="G14" s="87"/>
      <c r="H14" s="77"/>
      <c r="I14" s="77"/>
      <c r="J14" s="77"/>
      <c r="K14" s="51"/>
      <c r="L14" s="73"/>
    </row>
    <row r="15" spans="1:12" ht="12.75">
      <c r="A15" s="40"/>
      <c r="B15" s="74"/>
      <c r="C15" s="74"/>
      <c r="D15" s="74"/>
      <c r="E15" s="74"/>
      <c r="F15" s="74"/>
      <c r="G15" s="87"/>
      <c r="H15" s="77"/>
      <c r="I15" s="77"/>
      <c r="J15" s="77"/>
      <c r="K15" s="75"/>
      <c r="L15" s="53"/>
    </row>
    <row r="16" spans="1:12" ht="12.75">
      <c r="A16" s="40"/>
      <c r="B16" s="74"/>
      <c r="C16" s="74"/>
      <c r="D16" s="74"/>
      <c r="E16" s="74"/>
      <c r="F16" s="74"/>
      <c r="G16" s="87"/>
      <c r="H16" s="94"/>
      <c r="I16" s="77"/>
      <c r="J16" s="77"/>
      <c r="K16" s="75"/>
      <c r="L16" s="53"/>
    </row>
    <row r="17" spans="1:11" ht="1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76">
        <f>SUM(K6:K16)</f>
        <v>23290</v>
      </c>
    </row>
  </sheetData>
  <sheetProtection/>
  <mergeCells count="10">
    <mergeCell ref="A1:K1"/>
    <mergeCell ref="A2:K2"/>
    <mergeCell ref="H3:H4"/>
    <mergeCell ref="I3:I4"/>
    <mergeCell ref="J3:J4"/>
    <mergeCell ref="K3:K4"/>
    <mergeCell ref="A3:A4"/>
    <mergeCell ref="B3:E3"/>
    <mergeCell ref="F3:F4"/>
    <mergeCell ref="G3:G4"/>
  </mergeCells>
  <hyperlinks>
    <hyperlink ref="A2" r:id="rId1" display="garantf1://70308460.4340/"/>
  </hyperlinks>
  <printOptions/>
  <pageMargins left="0.75" right="0.75" top="1" bottom="1" header="0.5" footer="0.5"/>
  <pageSetup horizontalDpi="600" verticalDpi="600" orientation="portrait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7">
      <selection activeCell="A1" sqref="A1:K1"/>
    </sheetView>
  </sheetViews>
  <sheetFormatPr defaultColWidth="9.140625" defaultRowHeight="12.75"/>
  <cols>
    <col min="4" max="4" width="12.00390625" style="0" customWidth="1"/>
    <col min="7" max="7" width="17.421875" style="0" customWidth="1"/>
    <col min="11" max="11" width="12.140625" style="0" bestFit="1" customWidth="1"/>
  </cols>
  <sheetData>
    <row r="1" spans="1:11" ht="15">
      <c r="A1" s="217" t="s">
        <v>231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" ht="26.25" customHeight="1">
      <c r="A2" s="196" t="s">
        <v>232</v>
      </c>
      <c r="B2" s="196"/>
    </row>
    <row r="3" spans="1:11" ht="75.7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233</v>
      </c>
      <c r="H3" s="195" t="s">
        <v>234</v>
      </c>
      <c r="I3" s="195" t="s">
        <v>235</v>
      </c>
      <c r="J3" s="195" t="s">
        <v>236</v>
      </c>
      <c r="K3" s="190" t="s">
        <v>237</v>
      </c>
    </row>
    <row r="4" spans="1:11" ht="25.5">
      <c r="A4" s="195"/>
      <c r="B4" s="33" t="s">
        <v>18</v>
      </c>
      <c r="C4" s="33" t="s">
        <v>19</v>
      </c>
      <c r="D4" s="33" t="s">
        <v>21</v>
      </c>
      <c r="E4" s="33" t="s">
        <v>20</v>
      </c>
      <c r="F4" s="195"/>
      <c r="G4" s="195"/>
      <c r="H4" s="195"/>
      <c r="I4" s="195"/>
      <c r="J4" s="195"/>
      <c r="K4" s="190"/>
    </row>
    <row r="5" spans="1:13" ht="12.75">
      <c r="A5" s="32" t="s">
        <v>191</v>
      </c>
      <c r="B5" s="32" t="s">
        <v>189</v>
      </c>
      <c r="C5" s="32" t="s">
        <v>192</v>
      </c>
      <c r="D5" s="32" t="s">
        <v>193</v>
      </c>
      <c r="E5" s="32" t="s">
        <v>194</v>
      </c>
      <c r="F5" s="32" t="s">
        <v>195</v>
      </c>
      <c r="G5" s="32" t="s">
        <v>196</v>
      </c>
      <c r="H5" s="32" t="s">
        <v>197</v>
      </c>
      <c r="I5" s="32" t="s">
        <v>198</v>
      </c>
      <c r="J5" s="32" t="s">
        <v>207</v>
      </c>
      <c r="K5" s="32" t="s">
        <v>212</v>
      </c>
      <c r="L5" s="100"/>
      <c r="M5" s="45"/>
    </row>
    <row r="6" spans="1:13" ht="12.75">
      <c r="A6" s="32"/>
      <c r="B6" s="74"/>
      <c r="C6" s="74"/>
      <c r="D6" s="74"/>
      <c r="E6" s="74"/>
      <c r="F6" s="74"/>
      <c r="G6" s="120"/>
      <c r="H6" s="77"/>
      <c r="I6" s="81"/>
      <c r="J6" s="123"/>
      <c r="K6" s="32"/>
      <c r="M6" s="73"/>
    </row>
    <row r="7" spans="1:11" ht="12.75">
      <c r="A7" s="32"/>
      <c r="B7" s="74"/>
      <c r="C7" s="74"/>
      <c r="D7" s="74"/>
      <c r="E7" s="74"/>
      <c r="F7" s="74"/>
      <c r="G7" s="120"/>
      <c r="H7" s="77"/>
      <c r="I7" s="81"/>
      <c r="J7" s="79"/>
      <c r="K7" s="32"/>
    </row>
    <row r="8" spans="1:11" ht="12.75">
      <c r="A8" s="32"/>
      <c r="B8" s="74"/>
      <c r="C8" s="74"/>
      <c r="D8" s="74"/>
      <c r="E8" s="74"/>
      <c r="F8" s="74"/>
      <c r="G8" s="121"/>
      <c r="H8" s="77"/>
      <c r="I8" s="81"/>
      <c r="J8" s="80"/>
      <c r="K8" s="32"/>
    </row>
    <row r="9" spans="1:11" ht="12.75">
      <c r="A9" s="32"/>
      <c r="B9" s="74"/>
      <c r="C9" s="74"/>
      <c r="D9" s="74"/>
      <c r="E9" s="74"/>
      <c r="F9" s="74"/>
      <c r="G9" s="122"/>
      <c r="H9" s="77"/>
      <c r="I9" s="81"/>
      <c r="J9" s="103"/>
      <c r="K9" s="32"/>
    </row>
    <row r="10" spans="1:12" ht="12.75">
      <c r="A10" s="32"/>
      <c r="B10" s="74"/>
      <c r="C10" s="74"/>
      <c r="D10" s="74"/>
      <c r="E10" s="74"/>
      <c r="F10" s="74"/>
      <c r="G10" s="108"/>
      <c r="H10" s="77"/>
      <c r="I10" s="78"/>
      <c r="J10" s="103"/>
      <c r="K10" s="32"/>
      <c r="L10" s="73"/>
    </row>
    <row r="11" spans="1:11" ht="15">
      <c r="A11" s="32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77">
        <f>SUM(K6:K10)</f>
        <v>0</v>
      </c>
    </row>
    <row r="12" ht="15">
      <c r="A12" s="5"/>
    </row>
    <row r="13" ht="15">
      <c r="A13" s="3" t="s">
        <v>238</v>
      </c>
    </row>
    <row r="14" spans="1:2" ht="26.25" customHeight="1">
      <c r="A14" s="196" t="s">
        <v>232</v>
      </c>
      <c r="B14" s="196"/>
    </row>
    <row r="15" spans="1:11" ht="88.5" customHeight="1">
      <c r="A15" s="195" t="s">
        <v>11</v>
      </c>
      <c r="B15" s="195" t="s">
        <v>12</v>
      </c>
      <c r="C15" s="195"/>
      <c r="D15" s="195"/>
      <c r="E15" s="195"/>
      <c r="F15" s="195" t="s">
        <v>13</v>
      </c>
      <c r="G15" s="190" t="s">
        <v>239</v>
      </c>
      <c r="H15" s="190" t="s">
        <v>101</v>
      </c>
      <c r="I15" s="190" t="s">
        <v>102</v>
      </c>
      <c r="J15" s="190" t="s">
        <v>240</v>
      </c>
      <c r="K15" s="190" t="s">
        <v>181</v>
      </c>
    </row>
    <row r="16" spans="1:11" ht="25.5">
      <c r="A16" s="195"/>
      <c r="B16" s="33" t="s">
        <v>18</v>
      </c>
      <c r="C16" s="33" t="s">
        <v>19</v>
      </c>
      <c r="D16" s="33" t="s">
        <v>21</v>
      </c>
      <c r="E16" s="33" t="s">
        <v>20</v>
      </c>
      <c r="F16" s="195"/>
      <c r="G16" s="190"/>
      <c r="H16" s="190"/>
      <c r="I16" s="190"/>
      <c r="J16" s="190"/>
      <c r="K16" s="190"/>
    </row>
    <row r="17" spans="1:11" ht="12.75">
      <c r="A17" s="32" t="s">
        <v>191</v>
      </c>
      <c r="B17" s="32" t="s">
        <v>189</v>
      </c>
      <c r="C17" s="32" t="s">
        <v>192</v>
      </c>
      <c r="D17" s="32" t="s">
        <v>193</v>
      </c>
      <c r="E17" s="32" t="s">
        <v>194</v>
      </c>
      <c r="F17" s="32" t="s">
        <v>195</v>
      </c>
      <c r="G17" s="32" t="s">
        <v>196</v>
      </c>
      <c r="H17" s="32" t="s">
        <v>197</v>
      </c>
      <c r="I17" s="32" t="s">
        <v>198</v>
      </c>
      <c r="J17" s="32" t="s">
        <v>207</v>
      </c>
      <c r="K17" s="32" t="s">
        <v>212</v>
      </c>
    </row>
    <row r="18" spans="1:11" ht="12.75">
      <c r="A18" s="40" t="s">
        <v>191</v>
      </c>
      <c r="B18" s="74"/>
      <c r="C18" s="74"/>
      <c r="D18" s="74"/>
      <c r="E18" s="74"/>
      <c r="F18" s="74"/>
      <c r="G18" s="40"/>
      <c r="H18" s="77"/>
      <c r="I18" s="77"/>
      <c r="J18" s="77"/>
      <c r="K18" s="51"/>
    </row>
    <row r="19" spans="1:11" ht="15">
      <c r="A19" s="32" t="s">
        <v>22</v>
      </c>
      <c r="B19" s="39"/>
      <c r="C19" s="39"/>
      <c r="D19" s="39"/>
      <c r="E19" s="39"/>
      <c r="F19" s="39"/>
      <c r="G19" s="39"/>
      <c r="H19" s="39"/>
      <c r="I19" s="39"/>
      <c r="J19" s="39"/>
      <c r="K19" s="76">
        <f>+K18</f>
        <v>0</v>
      </c>
    </row>
    <row r="20" ht="12.75">
      <c r="K20" s="52"/>
    </row>
  </sheetData>
  <sheetProtection/>
  <mergeCells count="19">
    <mergeCell ref="H15:H16"/>
    <mergeCell ref="I15:I16"/>
    <mergeCell ref="J15:J16"/>
    <mergeCell ref="K15:K16"/>
    <mergeCell ref="G3:G4"/>
    <mergeCell ref="A15:A16"/>
    <mergeCell ref="B15:E15"/>
    <mergeCell ref="F15:F16"/>
    <mergeCell ref="G15:G16"/>
    <mergeCell ref="A1:K1"/>
    <mergeCell ref="A2:B2"/>
    <mergeCell ref="A14:B14"/>
    <mergeCell ref="H3:H4"/>
    <mergeCell ref="I3:I4"/>
    <mergeCell ref="J3:J4"/>
    <mergeCell ref="K3:K4"/>
    <mergeCell ref="A3:A4"/>
    <mergeCell ref="B3:E3"/>
    <mergeCell ref="F3:F4"/>
  </mergeCells>
  <hyperlinks>
    <hyperlink ref="A2" r:id="rId1" display="garantf1://70308460.4340/"/>
    <hyperlink ref="A14" r:id="rId2" display="garantf1://70308460.4340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95" zoomScaleSheetLayoutView="95" zoomScalePageLayoutView="0" workbookViewId="0" topLeftCell="A27">
      <selection activeCell="M36" sqref="M36"/>
    </sheetView>
  </sheetViews>
  <sheetFormatPr defaultColWidth="9.140625" defaultRowHeight="12.75"/>
  <cols>
    <col min="4" max="4" width="10.140625" style="0" customWidth="1"/>
    <col min="9" max="9" width="11.421875" style="0" bestFit="1" customWidth="1"/>
    <col min="10" max="10" width="9.421875" style="0" customWidth="1"/>
    <col min="11" max="11" width="11.00390625" style="0" customWidth="1"/>
    <col min="12" max="12" width="11.7109375" style="0" bestFit="1" customWidth="1"/>
    <col min="13" max="13" width="9.7109375" style="0" customWidth="1"/>
  </cols>
  <sheetData>
    <row r="1" spans="7:10" ht="12.75">
      <c r="G1" s="139"/>
      <c r="H1" s="139"/>
      <c r="I1" s="139"/>
      <c r="J1" s="138" t="s">
        <v>360</v>
      </c>
    </row>
    <row r="2" spans="6:10" ht="12.75">
      <c r="F2" s="194" t="s">
        <v>37</v>
      </c>
      <c r="G2" s="194"/>
      <c r="H2" s="194"/>
      <c r="I2" s="194"/>
      <c r="J2" s="194"/>
    </row>
    <row r="3" spans="9:10" ht="12.75">
      <c r="I3" s="140"/>
      <c r="J3" s="141" t="s">
        <v>463</v>
      </c>
    </row>
    <row r="4" ht="15.75">
      <c r="A4" s="3" t="s">
        <v>2</v>
      </c>
    </row>
    <row r="5" ht="15.75">
      <c r="A5" s="4" t="s">
        <v>430</v>
      </c>
    </row>
    <row r="6" spans="1:8" ht="15">
      <c r="A6" s="3" t="s">
        <v>314</v>
      </c>
      <c r="B6" s="45"/>
      <c r="C6" s="88"/>
      <c r="D6" s="191" t="s">
        <v>327</v>
      </c>
      <c r="E6" s="191"/>
      <c r="F6" s="191"/>
      <c r="G6" s="191"/>
      <c r="H6" s="191"/>
    </row>
    <row r="7" ht="15">
      <c r="A7" s="3" t="s">
        <v>3</v>
      </c>
    </row>
    <row r="8" ht="12.75">
      <c r="A8" s="178" t="s">
        <v>465</v>
      </c>
    </row>
    <row r="9" ht="15.75">
      <c r="A9" s="3" t="s">
        <v>464</v>
      </c>
    </row>
    <row r="10" spans="1:11" ht="12.75">
      <c r="A10" s="187" t="s">
        <v>225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2.75">
      <c r="A11" s="189" t="s">
        <v>226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ht="37.5" customHeight="1">
      <c r="A12" s="190" t="s">
        <v>11</v>
      </c>
      <c r="B12" s="190" t="s">
        <v>12</v>
      </c>
      <c r="C12" s="190"/>
      <c r="D12" s="190"/>
      <c r="E12" s="190"/>
      <c r="F12" s="190" t="s">
        <v>13</v>
      </c>
      <c r="G12" s="190" t="s">
        <v>14</v>
      </c>
      <c r="H12" s="190" t="s">
        <v>221</v>
      </c>
      <c r="I12" s="190" t="s">
        <v>222</v>
      </c>
      <c r="J12" s="190" t="s">
        <v>227</v>
      </c>
      <c r="K12" s="190" t="s">
        <v>224</v>
      </c>
    </row>
    <row r="13" spans="1:11" ht="25.5">
      <c r="A13" s="190"/>
      <c r="B13" s="33" t="s">
        <v>18</v>
      </c>
      <c r="C13" s="33" t="s">
        <v>19</v>
      </c>
      <c r="D13" s="33" t="s">
        <v>21</v>
      </c>
      <c r="E13" s="33" t="s">
        <v>20</v>
      </c>
      <c r="F13" s="190"/>
      <c r="G13" s="190"/>
      <c r="H13" s="190"/>
      <c r="I13" s="190"/>
      <c r="J13" s="190"/>
      <c r="K13" s="190"/>
    </row>
    <row r="14" spans="1:11" ht="12.75">
      <c r="A14" s="33" t="s">
        <v>191</v>
      </c>
      <c r="B14" s="33" t="s">
        <v>189</v>
      </c>
      <c r="C14" s="33" t="s">
        <v>192</v>
      </c>
      <c r="D14" s="33" t="s">
        <v>193</v>
      </c>
      <c r="E14" s="33" t="s">
        <v>194</v>
      </c>
      <c r="F14" s="33" t="s">
        <v>195</v>
      </c>
      <c r="G14" s="33" t="s">
        <v>196</v>
      </c>
      <c r="H14" s="33" t="s">
        <v>197</v>
      </c>
      <c r="I14" s="33" t="s">
        <v>198</v>
      </c>
      <c r="J14" s="33" t="s">
        <v>207</v>
      </c>
      <c r="K14" s="33" t="s">
        <v>212</v>
      </c>
    </row>
    <row r="15" spans="1:15" ht="33.75">
      <c r="A15" s="40" t="s">
        <v>191</v>
      </c>
      <c r="B15" s="74" t="s">
        <v>207</v>
      </c>
      <c r="C15" s="74" t="s">
        <v>293</v>
      </c>
      <c r="D15" s="74" t="s">
        <v>379</v>
      </c>
      <c r="E15" s="74" t="s">
        <v>287</v>
      </c>
      <c r="F15" s="74" t="s">
        <v>294</v>
      </c>
      <c r="G15" s="87" t="s">
        <v>386</v>
      </c>
      <c r="H15" s="77"/>
      <c r="I15" s="77"/>
      <c r="J15" s="77"/>
      <c r="K15" s="75"/>
      <c r="L15" t="s">
        <v>380</v>
      </c>
      <c r="M15" s="73"/>
      <c r="O15" s="73"/>
    </row>
    <row r="16" spans="1:15" ht="33.75">
      <c r="A16" s="40">
        <v>2</v>
      </c>
      <c r="B16" s="74" t="s">
        <v>207</v>
      </c>
      <c r="C16" s="74" t="s">
        <v>293</v>
      </c>
      <c r="D16" s="74" t="s">
        <v>379</v>
      </c>
      <c r="E16" s="74" t="s">
        <v>287</v>
      </c>
      <c r="F16" s="74" t="s">
        <v>294</v>
      </c>
      <c r="G16" s="87" t="s">
        <v>387</v>
      </c>
      <c r="H16" s="77">
        <v>58</v>
      </c>
      <c r="I16" s="77">
        <v>204</v>
      </c>
      <c r="J16" s="77">
        <v>79</v>
      </c>
      <c r="K16" s="156">
        <v>813000</v>
      </c>
      <c r="L16" t="s">
        <v>380</v>
      </c>
      <c r="M16" s="73"/>
      <c r="O16" s="73"/>
    </row>
    <row r="17" spans="1:12" ht="36">
      <c r="A17" s="40">
        <v>3</v>
      </c>
      <c r="B17" s="74" t="s">
        <v>278</v>
      </c>
      <c r="C17" s="74" t="s">
        <v>278</v>
      </c>
      <c r="D17" s="74" t="s">
        <v>313</v>
      </c>
      <c r="E17" s="74" t="s">
        <v>287</v>
      </c>
      <c r="F17" s="74" t="s">
        <v>294</v>
      </c>
      <c r="G17" s="87" t="s">
        <v>228</v>
      </c>
      <c r="H17" s="94" t="s">
        <v>395</v>
      </c>
      <c r="I17" s="94">
        <v>21</v>
      </c>
      <c r="J17" s="94" t="s">
        <v>393</v>
      </c>
      <c r="K17" s="158">
        <v>289468.59</v>
      </c>
      <c r="L17" s="53" t="s">
        <v>346</v>
      </c>
    </row>
    <row r="18" spans="1:12" ht="22.5">
      <c r="A18" s="40">
        <v>4</v>
      </c>
      <c r="B18" s="74" t="s">
        <v>278</v>
      </c>
      <c r="C18" s="74" t="s">
        <v>278</v>
      </c>
      <c r="D18" s="74" t="s">
        <v>313</v>
      </c>
      <c r="E18" s="74" t="s">
        <v>287</v>
      </c>
      <c r="F18" s="74" t="s">
        <v>294</v>
      </c>
      <c r="G18" s="87" t="s">
        <v>228</v>
      </c>
      <c r="H18" s="94">
        <v>104</v>
      </c>
      <c r="I18" s="94">
        <v>21</v>
      </c>
      <c r="J18" s="94" t="s">
        <v>394</v>
      </c>
      <c r="K18" s="158">
        <v>18483.03</v>
      </c>
      <c r="L18" s="53" t="s">
        <v>346</v>
      </c>
    </row>
    <row r="19" spans="1:14" ht="33.75">
      <c r="A19" s="40">
        <v>4</v>
      </c>
      <c r="B19" s="74" t="s">
        <v>278</v>
      </c>
      <c r="C19" s="74" t="s">
        <v>279</v>
      </c>
      <c r="D19" s="74" t="s">
        <v>396</v>
      </c>
      <c r="E19" s="74" t="s">
        <v>287</v>
      </c>
      <c r="F19" s="74" t="s">
        <v>294</v>
      </c>
      <c r="G19" s="87" t="s">
        <v>321</v>
      </c>
      <c r="H19" s="77">
        <v>69</v>
      </c>
      <c r="I19" s="93">
        <v>204</v>
      </c>
      <c r="J19" s="93">
        <v>60</v>
      </c>
      <c r="K19" s="158">
        <v>493300</v>
      </c>
      <c r="L19" s="53"/>
      <c r="N19" s="73"/>
    </row>
    <row r="20" spans="1:14" ht="56.25">
      <c r="A20" s="40">
        <v>5</v>
      </c>
      <c r="B20" s="74" t="s">
        <v>278</v>
      </c>
      <c r="C20" s="74" t="s">
        <v>279</v>
      </c>
      <c r="D20" s="74" t="s">
        <v>382</v>
      </c>
      <c r="E20" s="74" t="s">
        <v>287</v>
      </c>
      <c r="F20" s="74" t="s">
        <v>294</v>
      </c>
      <c r="G20" s="87" t="s">
        <v>388</v>
      </c>
      <c r="H20" s="77">
        <v>12</v>
      </c>
      <c r="I20" s="148">
        <v>100</v>
      </c>
      <c r="J20" s="77">
        <v>121</v>
      </c>
      <c r="K20" s="156">
        <v>30920.46</v>
      </c>
      <c r="L20" s="53"/>
      <c r="M20" s="73"/>
      <c r="N20" s="73"/>
    </row>
    <row r="21" spans="1:14" ht="56.25">
      <c r="A21" s="40">
        <v>5</v>
      </c>
      <c r="B21" s="74" t="s">
        <v>278</v>
      </c>
      <c r="C21" s="74" t="s">
        <v>279</v>
      </c>
      <c r="D21" s="74" t="s">
        <v>382</v>
      </c>
      <c r="E21" s="74" t="s">
        <v>287</v>
      </c>
      <c r="F21" s="74" t="s">
        <v>294</v>
      </c>
      <c r="G21" s="87" t="s">
        <v>389</v>
      </c>
      <c r="H21" s="77">
        <v>9</v>
      </c>
      <c r="I21" s="148">
        <v>80.9</v>
      </c>
      <c r="J21" s="77">
        <v>139</v>
      </c>
      <c r="K21" s="156">
        <v>484420.47</v>
      </c>
      <c r="L21" s="53">
        <v>246491.1</v>
      </c>
      <c r="M21" s="73"/>
      <c r="N21" s="73"/>
    </row>
    <row r="22" spans="1:13" ht="95.25" customHeight="1">
      <c r="A22" s="40">
        <v>30</v>
      </c>
      <c r="B22" s="74" t="s">
        <v>278</v>
      </c>
      <c r="C22" s="74" t="s">
        <v>279</v>
      </c>
      <c r="D22" s="74" t="s">
        <v>423</v>
      </c>
      <c r="E22" s="74" t="s">
        <v>287</v>
      </c>
      <c r="F22" s="74" t="s">
        <v>294</v>
      </c>
      <c r="G22" s="87" t="s">
        <v>424</v>
      </c>
      <c r="H22" s="77">
        <v>78</v>
      </c>
      <c r="I22" s="148">
        <v>246.2</v>
      </c>
      <c r="J22" s="77">
        <v>69</v>
      </c>
      <c r="K22" s="156">
        <v>12100.74</v>
      </c>
      <c r="L22" s="53">
        <v>1325108.28</v>
      </c>
      <c r="M22" s="73"/>
    </row>
    <row r="23" spans="1:13" ht="95.25" customHeight="1">
      <c r="A23" s="40">
        <v>30</v>
      </c>
      <c r="B23" s="74" t="s">
        <v>278</v>
      </c>
      <c r="C23" s="74" t="s">
        <v>279</v>
      </c>
      <c r="D23" s="74" t="s">
        <v>423</v>
      </c>
      <c r="E23" s="74" t="s">
        <v>287</v>
      </c>
      <c r="F23" s="74" t="s">
        <v>294</v>
      </c>
      <c r="G23" s="87" t="s">
        <v>424</v>
      </c>
      <c r="H23" s="77">
        <v>78</v>
      </c>
      <c r="I23" s="148">
        <v>246.2</v>
      </c>
      <c r="J23" s="77">
        <v>69</v>
      </c>
      <c r="K23" s="156">
        <v>299493.17</v>
      </c>
      <c r="L23" s="53">
        <v>1325108.28</v>
      </c>
      <c r="M23" s="73"/>
    </row>
    <row r="24" spans="1:13" ht="95.25" customHeight="1">
      <c r="A24" s="40">
        <v>30</v>
      </c>
      <c r="B24" s="74" t="s">
        <v>278</v>
      </c>
      <c r="C24" s="74" t="s">
        <v>279</v>
      </c>
      <c r="D24" s="74" t="s">
        <v>423</v>
      </c>
      <c r="E24" s="74" t="s">
        <v>287</v>
      </c>
      <c r="F24" s="74" t="s">
        <v>294</v>
      </c>
      <c r="G24" s="87" t="s">
        <v>424</v>
      </c>
      <c r="H24" s="77">
        <v>78</v>
      </c>
      <c r="I24" s="148">
        <v>246.2</v>
      </c>
      <c r="J24" s="77">
        <v>69</v>
      </c>
      <c r="K24" s="156">
        <v>898479.51</v>
      </c>
      <c r="L24" s="53">
        <v>1325108.28</v>
      </c>
      <c r="M24" s="73"/>
    </row>
    <row r="25" spans="1:12" ht="67.5">
      <c r="A25" s="40">
        <v>8</v>
      </c>
      <c r="B25" s="74" t="s">
        <v>278</v>
      </c>
      <c r="C25" s="74" t="s">
        <v>279</v>
      </c>
      <c r="D25" s="74" t="s">
        <v>378</v>
      </c>
      <c r="E25" s="74" t="s">
        <v>287</v>
      </c>
      <c r="F25" s="74" t="s">
        <v>294</v>
      </c>
      <c r="G25" s="87" t="s">
        <v>390</v>
      </c>
      <c r="H25" s="94"/>
      <c r="I25" s="94"/>
      <c r="J25" s="94"/>
      <c r="K25" s="158"/>
      <c r="L25" s="53"/>
    </row>
    <row r="26" spans="1:12" ht="67.5">
      <c r="A26" s="40">
        <v>8</v>
      </c>
      <c r="B26" s="74" t="s">
        <v>278</v>
      </c>
      <c r="C26" s="74" t="s">
        <v>279</v>
      </c>
      <c r="D26" s="74" t="s">
        <v>378</v>
      </c>
      <c r="E26" s="74" t="s">
        <v>287</v>
      </c>
      <c r="F26" s="74" t="s">
        <v>294</v>
      </c>
      <c r="G26" s="87" t="s">
        <v>391</v>
      </c>
      <c r="H26" s="94">
        <v>2</v>
      </c>
      <c r="I26" s="94">
        <v>204</v>
      </c>
      <c r="J26" s="94">
        <v>139.31</v>
      </c>
      <c r="K26" s="158">
        <v>123420</v>
      </c>
      <c r="L26" s="53"/>
    </row>
    <row r="27" spans="1:12" ht="67.5">
      <c r="A27" s="40">
        <v>9</v>
      </c>
      <c r="B27" s="74" t="s">
        <v>278</v>
      </c>
      <c r="C27" s="74" t="s">
        <v>279</v>
      </c>
      <c r="D27" s="74" t="s">
        <v>381</v>
      </c>
      <c r="E27" s="74" t="s">
        <v>287</v>
      </c>
      <c r="F27" s="74" t="s">
        <v>294</v>
      </c>
      <c r="G27" s="87" t="s">
        <v>392</v>
      </c>
      <c r="H27" s="94">
        <v>33</v>
      </c>
      <c r="I27" s="94">
        <f>170*0.2</f>
        <v>34</v>
      </c>
      <c r="J27" s="94">
        <v>54.86</v>
      </c>
      <c r="K27" s="158">
        <v>8311.5</v>
      </c>
      <c r="L27" s="53">
        <v>195850.2</v>
      </c>
    </row>
    <row r="28" spans="1:12" ht="67.5">
      <c r="A28" s="40">
        <v>9</v>
      </c>
      <c r="B28" s="74" t="s">
        <v>278</v>
      </c>
      <c r="C28" s="74" t="s">
        <v>279</v>
      </c>
      <c r="D28" s="74" t="s">
        <v>381</v>
      </c>
      <c r="E28" s="74" t="s">
        <v>287</v>
      </c>
      <c r="F28" s="74" t="s">
        <v>294</v>
      </c>
      <c r="G28" s="87" t="s">
        <v>392</v>
      </c>
      <c r="H28" s="94">
        <v>33</v>
      </c>
      <c r="I28" s="94">
        <f>170*0.2</f>
        <v>34</v>
      </c>
      <c r="J28" s="94">
        <v>54.86</v>
      </c>
      <c r="K28" s="158">
        <v>130213.58</v>
      </c>
      <c r="L28" s="53">
        <v>195850.2</v>
      </c>
    </row>
    <row r="29" spans="1:12" ht="22.5">
      <c r="A29" s="40">
        <v>4</v>
      </c>
      <c r="B29" s="74" t="s">
        <v>278</v>
      </c>
      <c r="C29" s="74" t="s">
        <v>278</v>
      </c>
      <c r="D29" s="74" t="s">
        <v>313</v>
      </c>
      <c r="E29" s="74" t="s">
        <v>287</v>
      </c>
      <c r="F29" s="74" t="s">
        <v>294</v>
      </c>
      <c r="G29" s="87" t="s">
        <v>228</v>
      </c>
      <c r="H29" s="94">
        <v>104</v>
      </c>
      <c r="I29" s="94">
        <v>21</v>
      </c>
      <c r="J29" s="94" t="s">
        <v>394</v>
      </c>
      <c r="K29" s="158">
        <v>3820</v>
      </c>
      <c r="L29" s="53" t="s">
        <v>346</v>
      </c>
    </row>
    <row r="30" spans="1:14" ht="56.25">
      <c r="A30" s="40">
        <v>5</v>
      </c>
      <c r="B30" s="74" t="s">
        <v>278</v>
      </c>
      <c r="C30" s="74" t="s">
        <v>279</v>
      </c>
      <c r="D30" s="74" t="s">
        <v>382</v>
      </c>
      <c r="E30" s="74" t="s">
        <v>287</v>
      </c>
      <c r="F30" s="74" t="s">
        <v>294</v>
      </c>
      <c r="G30" s="87" t="s">
        <v>388</v>
      </c>
      <c r="H30" s="77"/>
      <c r="I30" s="148"/>
      <c r="J30" s="77"/>
      <c r="K30" s="156">
        <v>-5440</v>
      </c>
      <c r="L30" s="53"/>
      <c r="M30" s="73"/>
      <c r="N30" s="73"/>
    </row>
    <row r="31" spans="1:14" ht="56.25">
      <c r="A31" s="40">
        <v>5</v>
      </c>
      <c r="B31" s="74" t="s">
        <v>278</v>
      </c>
      <c r="C31" s="74" t="s">
        <v>279</v>
      </c>
      <c r="D31" s="74" t="s">
        <v>382</v>
      </c>
      <c r="E31" s="74" t="s">
        <v>287</v>
      </c>
      <c r="F31" s="74" t="s">
        <v>294</v>
      </c>
      <c r="G31" s="87" t="s">
        <v>388</v>
      </c>
      <c r="H31" s="77">
        <v>9</v>
      </c>
      <c r="I31" s="148">
        <v>80.9</v>
      </c>
      <c r="J31" s="77">
        <v>139</v>
      </c>
      <c r="K31" s="156">
        <v>2720</v>
      </c>
      <c r="L31" s="53"/>
      <c r="M31" s="73"/>
      <c r="N31" s="73"/>
    </row>
    <row r="32" spans="1:14" ht="33.75">
      <c r="A32" s="89"/>
      <c r="B32" s="126" t="s">
        <v>278</v>
      </c>
      <c r="C32" s="126" t="s">
        <v>279</v>
      </c>
      <c r="D32" s="126" t="s">
        <v>396</v>
      </c>
      <c r="E32" s="126" t="s">
        <v>287</v>
      </c>
      <c r="F32" s="126" t="s">
        <v>294</v>
      </c>
      <c r="G32" s="127" t="s">
        <v>466</v>
      </c>
      <c r="H32" s="94">
        <v>4</v>
      </c>
      <c r="I32" s="94">
        <v>91</v>
      </c>
      <c r="J32" s="94">
        <v>140</v>
      </c>
      <c r="K32" s="128">
        <v>55745</v>
      </c>
      <c r="L32" s="53"/>
      <c r="M32" s="73"/>
      <c r="N32" s="73"/>
    </row>
    <row r="33" spans="1:14" ht="33.75">
      <c r="A33" s="40">
        <v>4</v>
      </c>
      <c r="B33" s="74" t="s">
        <v>278</v>
      </c>
      <c r="C33" s="74" t="s">
        <v>279</v>
      </c>
      <c r="D33" s="74" t="s">
        <v>396</v>
      </c>
      <c r="E33" s="74" t="s">
        <v>287</v>
      </c>
      <c r="F33" s="74" t="s">
        <v>294</v>
      </c>
      <c r="G33" s="87" t="s">
        <v>321</v>
      </c>
      <c r="H33" s="77">
        <v>69</v>
      </c>
      <c r="I33" s="93">
        <v>204</v>
      </c>
      <c r="J33" s="93">
        <v>60</v>
      </c>
      <c r="K33" s="158">
        <v>10490.65</v>
      </c>
      <c r="L33" s="53"/>
      <c r="N33" s="73"/>
    </row>
    <row r="34" spans="1:13" ht="12.75">
      <c r="A34" s="40"/>
      <c r="B34" s="50"/>
      <c r="C34" s="50"/>
      <c r="D34" s="50"/>
      <c r="E34" s="50"/>
      <c r="F34" s="50"/>
      <c r="G34" s="87"/>
      <c r="H34" s="77"/>
      <c r="I34" s="77"/>
      <c r="J34" s="77"/>
      <c r="K34" s="75"/>
      <c r="L34" s="53"/>
      <c r="M34" s="73"/>
    </row>
    <row r="35" spans="1:13" ht="12.75">
      <c r="A35" s="40"/>
      <c r="B35" s="50"/>
      <c r="C35" s="50"/>
      <c r="D35" s="50"/>
      <c r="E35" s="50"/>
      <c r="F35" s="50"/>
      <c r="G35" s="87"/>
      <c r="H35" s="77"/>
      <c r="I35" s="77"/>
      <c r="J35" s="77"/>
      <c r="K35" s="75"/>
      <c r="L35" s="53"/>
      <c r="M35" s="73"/>
    </row>
    <row r="36" spans="1:12" ht="12.75">
      <c r="A36" s="40"/>
      <c r="B36" s="50"/>
      <c r="C36" s="50"/>
      <c r="D36" s="50"/>
      <c r="E36" s="50"/>
      <c r="F36" s="50"/>
      <c r="G36" s="87"/>
      <c r="H36" s="77"/>
      <c r="I36" s="77"/>
      <c r="J36" s="77"/>
      <c r="K36" s="51"/>
      <c r="L36" s="73"/>
    </row>
    <row r="37" spans="1:12" ht="12.75">
      <c r="A37" s="40"/>
      <c r="B37" s="74"/>
      <c r="C37" s="74"/>
      <c r="D37" s="74"/>
      <c r="E37" s="74"/>
      <c r="F37" s="74"/>
      <c r="G37" s="87"/>
      <c r="H37" s="77"/>
      <c r="I37" s="77"/>
      <c r="J37" s="77"/>
      <c r="K37" s="75"/>
      <c r="L37" s="53"/>
    </row>
    <row r="38" spans="1:12" ht="12.75">
      <c r="A38" s="40"/>
      <c r="B38" s="74"/>
      <c r="C38" s="74"/>
      <c r="D38" s="74"/>
      <c r="E38" s="74"/>
      <c r="F38" s="74"/>
      <c r="G38" s="87"/>
      <c r="H38" s="94"/>
      <c r="I38" s="77"/>
      <c r="J38" s="77"/>
      <c r="K38" s="75"/>
      <c r="L38" s="53"/>
    </row>
    <row r="39" spans="1:11" ht="15">
      <c r="A39" s="39" t="s">
        <v>22</v>
      </c>
      <c r="B39" s="39"/>
      <c r="C39" s="39"/>
      <c r="D39" s="39"/>
      <c r="E39" s="39"/>
      <c r="F39" s="39"/>
      <c r="G39" s="39"/>
      <c r="H39" s="39"/>
      <c r="I39" s="39"/>
      <c r="J39" s="39"/>
      <c r="K39" s="76">
        <f>SUM(K15:K38)</f>
        <v>3668946.6999999997</v>
      </c>
    </row>
  </sheetData>
  <sheetProtection/>
  <mergeCells count="12">
    <mergeCell ref="F2:J2"/>
    <mergeCell ref="D6:H6"/>
    <mergeCell ref="A10:K10"/>
    <mergeCell ref="A11:K11"/>
    <mergeCell ref="H12:H13"/>
    <mergeCell ref="I12:I13"/>
    <mergeCell ref="J12:J13"/>
    <mergeCell ref="K12:K13"/>
    <mergeCell ref="A12:A13"/>
    <mergeCell ref="B12:E12"/>
    <mergeCell ref="F12:F13"/>
    <mergeCell ref="G12:G13"/>
  </mergeCells>
  <hyperlinks>
    <hyperlink ref="A11" r:id="rId1" display="garantf1://70308460.4340/"/>
    <hyperlink ref="A8" r:id="rId2" display="garantf1://70308460.1003425243/"/>
  </hyperlinks>
  <printOptions/>
  <pageMargins left="0.75" right="0.75" top="1" bottom="1" header="0.5" footer="0.5"/>
  <pageSetup horizontalDpi="600" verticalDpi="600" orientation="portrait" paperSize="9" scale="53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J11" sqref="J11"/>
    </sheetView>
  </sheetViews>
  <sheetFormatPr defaultColWidth="9.140625" defaultRowHeight="12.75"/>
  <cols>
    <col min="4" max="4" width="11.7109375" style="0" customWidth="1"/>
    <col min="7" max="7" width="13.7109375" style="0" customWidth="1"/>
    <col min="9" max="9" width="11.421875" style="0" bestFit="1" customWidth="1"/>
    <col min="10" max="10" width="12.421875" style="0" customWidth="1"/>
  </cols>
  <sheetData>
    <row r="1" ht="15">
      <c r="A1" s="3" t="s">
        <v>206</v>
      </c>
    </row>
    <row r="2" spans="1:10" ht="12.75">
      <c r="A2" s="189" t="s">
        <v>125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50.2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14</v>
      </c>
      <c r="H3" s="195" t="s">
        <v>126</v>
      </c>
      <c r="I3" s="190" t="s">
        <v>159</v>
      </c>
      <c r="J3" s="195" t="s">
        <v>61</v>
      </c>
    </row>
    <row r="4" spans="1:10" ht="25.5">
      <c r="A4" s="195"/>
      <c r="B4" s="33" t="s">
        <v>18</v>
      </c>
      <c r="C4" s="33" t="s">
        <v>19</v>
      </c>
      <c r="D4" s="33" t="s">
        <v>21</v>
      </c>
      <c r="E4" s="33" t="s">
        <v>20</v>
      </c>
      <c r="F4" s="195"/>
      <c r="G4" s="195"/>
      <c r="H4" s="195"/>
      <c r="I4" s="190"/>
      <c r="J4" s="195"/>
    </row>
    <row r="5" spans="1:10" ht="15">
      <c r="A5" s="39" t="s">
        <v>191</v>
      </c>
      <c r="B5" s="33" t="s">
        <v>189</v>
      </c>
      <c r="C5" s="33" t="s">
        <v>192</v>
      </c>
      <c r="D5" s="33" t="s">
        <v>193</v>
      </c>
      <c r="E5" s="33" t="s">
        <v>194</v>
      </c>
      <c r="F5" s="39" t="s">
        <v>195</v>
      </c>
      <c r="G5" s="39" t="s">
        <v>196</v>
      </c>
      <c r="H5" s="39" t="s">
        <v>197</v>
      </c>
      <c r="I5" s="39" t="s">
        <v>198</v>
      </c>
      <c r="J5" s="39" t="s">
        <v>207</v>
      </c>
    </row>
    <row r="6" spans="1:10" ht="12.75">
      <c r="A6" s="32"/>
      <c r="B6" s="74"/>
      <c r="C6" s="74"/>
      <c r="D6" s="74"/>
      <c r="E6" s="74"/>
      <c r="F6" s="74"/>
      <c r="G6" s="40"/>
      <c r="H6" s="77"/>
      <c r="I6" s="77"/>
      <c r="J6" s="75"/>
    </row>
    <row r="7" spans="1:10" ht="42" customHeight="1">
      <c r="A7" s="77">
        <v>1</v>
      </c>
      <c r="B7" s="74" t="s">
        <v>278</v>
      </c>
      <c r="C7" s="74" t="s">
        <v>279</v>
      </c>
      <c r="D7" s="74" t="s">
        <v>280</v>
      </c>
      <c r="E7" s="74" t="s">
        <v>287</v>
      </c>
      <c r="F7" s="74" t="s">
        <v>292</v>
      </c>
      <c r="G7" s="130" t="s">
        <v>208</v>
      </c>
      <c r="H7" s="77">
        <v>195</v>
      </c>
      <c r="I7" s="83">
        <v>600</v>
      </c>
      <c r="J7" s="184">
        <v>177000</v>
      </c>
    </row>
    <row r="8" spans="1:11" ht="12.75">
      <c r="A8" s="77">
        <v>2</v>
      </c>
      <c r="B8" s="74" t="s">
        <v>278</v>
      </c>
      <c r="C8" s="74" t="s">
        <v>279</v>
      </c>
      <c r="D8" s="74" t="s">
        <v>436</v>
      </c>
      <c r="E8" s="74" t="s">
        <v>287</v>
      </c>
      <c r="F8" s="74" t="s">
        <v>292</v>
      </c>
      <c r="G8" s="147"/>
      <c r="H8" s="77">
        <v>1</v>
      </c>
      <c r="I8" s="183">
        <v>15001.03</v>
      </c>
      <c r="J8" s="136">
        <f>I8*H8</f>
        <v>15001.03</v>
      </c>
      <c r="K8" t="s">
        <v>437</v>
      </c>
    </row>
    <row r="9" spans="1:11" ht="12.75">
      <c r="A9" s="77">
        <v>3</v>
      </c>
      <c r="B9" s="74" t="s">
        <v>278</v>
      </c>
      <c r="C9" s="74" t="s">
        <v>279</v>
      </c>
      <c r="D9" s="74" t="s">
        <v>436</v>
      </c>
      <c r="E9" s="74" t="s">
        <v>287</v>
      </c>
      <c r="F9" s="74" t="s">
        <v>292</v>
      </c>
      <c r="G9" s="147"/>
      <c r="H9" s="77">
        <v>1</v>
      </c>
      <c r="I9" s="183">
        <v>234998.97</v>
      </c>
      <c r="J9" s="136">
        <f>I9*H9</f>
        <v>234998.97</v>
      </c>
      <c r="K9" t="s">
        <v>438</v>
      </c>
    </row>
    <row r="10" spans="1:11" ht="12.75">
      <c r="A10" s="77">
        <v>4</v>
      </c>
      <c r="B10" s="74" t="s">
        <v>278</v>
      </c>
      <c r="C10" s="74" t="s">
        <v>279</v>
      </c>
      <c r="D10" s="74" t="s">
        <v>418</v>
      </c>
      <c r="E10" s="74" t="s">
        <v>287</v>
      </c>
      <c r="F10" s="74" t="s">
        <v>292</v>
      </c>
      <c r="G10" s="147" t="s">
        <v>413</v>
      </c>
      <c r="H10" s="77">
        <v>1</v>
      </c>
      <c r="I10" s="77"/>
      <c r="J10" s="136">
        <v>19700</v>
      </c>
      <c r="K10" t="s">
        <v>414</v>
      </c>
    </row>
    <row r="11" spans="1:11" ht="42" customHeight="1">
      <c r="A11" s="77">
        <v>5</v>
      </c>
      <c r="B11" s="74" t="s">
        <v>278</v>
      </c>
      <c r="C11" s="74" t="s">
        <v>279</v>
      </c>
      <c r="D11" s="74" t="s">
        <v>411</v>
      </c>
      <c r="E11" s="74" t="s">
        <v>287</v>
      </c>
      <c r="F11" s="74" t="s">
        <v>292</v>
      </c>
      <c r="G11" s="130" t="s">
        <v>439</v>
      </c>
      <c r="H11" s="77">
        <v>1</v>
      </c>
      <c r="I11" s="83">
        <v>4500</v>
      </c>
      <c r="J11" s="137">
        <v>4500</v>
      </c>
      <c r="K11" t="s">
        <v>368</v>
      </c>
    </row>
    <row r="12" spans="1:11" ht="33.75">
      <c r="A12" s="77">
        <v>6</v>
      </c>
      <c r="B12" s="74" t="s">
        <v>278</v>
      </c>
      <c r="C12" s="74" t="s">
        <v>279</v>
      </c>
      <c r="D12" s="74" t="s">
        <v>366</v>
      </c>
      <c r="E12" s="74" t="s">
        <v>287</v>
      </c>
      <c r="F12" s="74" t="s">
        <v>292</v>
      </c>
      <c r="G12" s="130" t="s">
        <v>367</v>
      </c>
      <c r="H12" s="77">
        <v>30</v>
      </c>
      <c r="I12" s="83">
        <v>800</v>
      </c>
      <c r="J12" s="184">
        <v>24000</v>
      </c>
      <c r="K12" t="s">
        <v>368</v>
      </c>
    </row>
    <row r="13" spans="1:11" ht="33.75">
      <c r="A13" s="77">
        <v>7</v>
      </c>
      <c r="B13" s="74" t="s">
        <v>278</v>
      </c>
      <c r="C13" s="74" t="s">
        <v>279</v>
      </c>
      <c r="D13" s="74" t="s">
        <v>448</v>
      </c>
      <c r="E13" s="74" t="s">
        <v>287</v>
      </c>
      <c r="F13" s="74" t="s">
        <v>292</v>
      </c>
      <c r="G13" s="147" t="s">
        <v>449</v>
      </c>
      <c r="H13" s="77">
        <v>1</v>
      </c>
      <c r="I13" s="77"/>
      <c r="J13" s="136">
        <v>16748.02</v>
      </c>
      <c r="K13" t="s">
        <v>450</v>
      </c>
    </row>
    <row r="14" spans="1:11" ht="22.5">
      <c r="A14" s="77">
        <v>8</v>
      </c>
      <c r="B14" s="74" t="s">
        <v>278</v>
      </c>
      <c r="C14" s="74" t="s">
        <v>279</v>
      </c>
      <c r="D14" s="74" t="s">
        <v>457</v>
      </c>
      <c r="E14" s="74" t="s">
        <v>287</v>
      </c>
      <c r="F14" s="74" t="s">
        <v>292</v>
      </c>
      <c r="G14" s="147" t="s">
        <v>459</v>
      </c>
      <c r="H14" s="77">
        <v>1</v>
      </c>
      <c r="I14" s="77">
        <v>3750</v>
      </c>
      <c r="J14" s="185">
        <v>3750</v>
      </c>
      <c r="K14" t="s">
        <v>460</v>
      </c>
    </row>
    <row r="15" spans="1:10" ht="42" customHeight="1">
      <c r="A15" s="77">
        <v>9</v>
      </c>
      <c r="B15" s="74" t="s">
        <v>278</v>
      </c>
      <c r="C15" s="74" t="s">
        <v>279</v>
      </c>
      <c r="D15" s="74" t="s">
        <v>280</v>
      </c>
      <c r="E15" s="74" t="s">
        <v>287</v>
      </c>
      <c r="F15" s="74" t="s">
        <v>292</v>
      </c>
      <c r="G15" s="130" t="s">
        <v>208</v>
      </c>
      <c r="H15" s="77">
        <v>183</v>
      </c>
      <c r="I15" s="83">
        <v>600</v>
      </c>
      <c r="J15" s="137">
        <v>110000</v>
      </c>
    </row>
    <row r="16" spans="1:10" ht="22.5">
      <c r="A16" s="77">
        <v>10</v>
      </c>
      <c r="B16" s="74" t="s">
        <v>278</v>
      </c>
      <c r="C16" s="74" t="s">
        <v>279</v>
      </c>
      <c r="D16" s="74" t="s">
        <v>448</v>
      </c>
      <c r="E16" s="74" t="s">
        <v>287</v>
      </c>
      <c r="F16" s="74" t="s">
        <v>292</v>
      </c>
      <c r="G16" s="147" t="s">
        <v>461</v>
      </c>
      <c r="H16" s="77">
        <v>218</v>
      </c>
      <c r="I16" s="77">
        <v>1202.54</v>
      </c>
      <c r="J16" s="136">
        <v>262152.98</v>
      </c>
    </row>
    <row r="17" spans="1:11" ht="22.5">
      <c r="A17" s="77">
        <v>11</v>
      </c>
      <c r="B17" s="74" t="s">
        <v>278</v>
      </c>
      <c r="C17" s="74" t="s">
        <v>279</v>
      </c>
      <c r="D17" s="74" t="s">
        <v>290</v>
      </c>
      <c r="E17" s="74" t="s">
        <v>287</v>
      </c>
      <c r="F17" s="74" t="s">
        <v>292</v>
      </c>
      <c r="G17" s="147" t="s">
        <v>470</v>
      </c>
      <c r="H17" s="77">
        <v>1</v>
      </c>
      <c r="I17" s="77">
        <v>15820</v>
      </c>
      <c r="J17" s="136">
        <f>H17*I17</f>
        <v>15820</v>
      </c>
      <c r="K17" t="s">
        <v>450</v>
      </c>
    </row>
    <row r="18" spans="1:11" ht="33.75">
      <c r="A18" s="77">
        <v>12</v>
      </c>
      <c r="B18" s="74" t="s">
        <v>278</v>
      </c>
      <c r="C18" s="74" t="s">
        <v>279</v>
      </c>
      <c r="D18" s="74" t="s">
        <v>290</v>
      </c>
      <c r="E18" s="74" t="s">
        <v>287</v>
      </c>
      <c r="F18" s="74" t="s">
        <v>292</v>
      </c>
      <c r="G18" s="147" t="s">
        <v>471</v>
      </c>
      <c r="H18" s="77">
        <v>1</v>
      </c>
      <c r="I18" s="77">
        <v>170700</v>
      </c>
      <c r="J18" s="136">
        <f>H18*I18</f>
        <v>170700</v>
      </c>
      <c r="K18" t="s">
        <v>450</v>
      </c>
    </row>
    <row r="19" spans="1:10" ht="42" customHeight="1">
      <c r="A19" s="77">
        <v>13</v>
      </c>
      <c r="B19" s="74" t="s">
        <v>278</v>
      </c>
      <c r="C19" s="74" t="s">
        <v>279</v>
      </c>
      <c r="D19" s="74" t="s">
        <v>280</v>
      </c>
      <c r="E19" s="74" t="s">
        <v>287</v>
      </c>
      <c r="F19" s="74" t="s">
        <v>292</v>
      </c>
      <c r="G19" s="130" t="s">
        <v>208</v>
      </c>
      <c r="H19" s="77">
        <v>200</v>
      </c>
      <c r="I19" s="83">
        <v>646.47</v>
      </c>
      <c r="J19" s="137">
        <v>129294</v>
      </c>
    </row>
    <row r="20" spans="1:10" ht="12.75">
      <c r="A20" s="77"/>
      <c r="B20" s="74"/>
      <c r="C20" s="74"/>
      <c r="D20" s="74"/>
      <c r="E20" s="74"/>
      <c r="F20" s="74"/>
      <c r="G20" s="40"/>
      <c r="H20" s="94"/>
      <c r="I20" s="94"/>
      <c r="J20" s="75"/>
    </row>
    <row r="21" spans="1:10" ht="15">
      <c r="A21" s="32" t="s">
        <v>22</v>
      </c>
      <c r="B21" s="40"/>
      <c r="C21" s="40"/>
      <c r="D21" s="40"/>
      <c r="E21" s="40"/>
      <c r="F21" s="40"/>
      <c r="G21" s="40"/>
      <c r="H21" s="39"/>
      <c r="I21" s="39"/>
      <c r="J21" s="76">
        <f>SUM(J6:J20)</f>
        <v>1183665</v>
      </c>
    </row>
  </sheetData>
  <sheetProtection/>
  <mergeCells count="8">
    <mergeCell ref="J3:J4"/>
    <mergeCell ref="A2:J2"/>
    <mergeCell ref="A3:A4"/>
    <mergeCell ref="B3:E3"/>
    <mergeCell ref="F3:F4"/>
    <mergeCell ref="G3:G4"/>
    <mergeCell ref="H3:H4"/>
    <mergeCell ref="I3:I4"/>
  </mergeCells>
  <hyperlinks>
    <hyperlink ref="A2" r:id="rId1" display="garantf1://70308460.4310/"/>
  </hyperlinks>
  <printOptions/>
  <pageMargins left="0.75" right="0.75" top="1" bottom="1" header="0.5" footer="0.5"/>
  <pageSetup horizontalDpi="600" verticalDpi="600" orientation="portrait" paperSize="9" scale="66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187" t="s">
        <v>244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" ht="26.25" customHeight="1" thickBot="1">
      <c r="A2" s="200" t="s">
        <v>245</v>
      </c>
      <c r="B2" s="200"/>
    </row>
    <row r="3" spans="1:11" ht="50.25" customHeight="1" thickBot="1">
      <c r="A3" s="201" t="s">
        <v>11</v>
      </c>
      <c r="B3" s="218" t="s">
        <v>12</v>
      </c>
      <c r="C3" s="219"/>
      <c r="D3" s="219"/>
      <c r="E3" s="220"/>
      <c r="F3" s="201" t="s">
        <v>13</v>
      </c>
      <c r="G3" s="204" t="s">
        <v>220</v>
      </c>
      <c r="H3" s="204" t="s">
        <v>101</v>
      </c>
      <c r="I3" s="204" t="s">
        <v>102</v>
      </c>
      <c r="J3" s="204" t="s">
        <v>240</v>
      </c>
      <c r="K3" s="204" t="s">
        <v>181</v>
      </c>
    </row>
    <row r="4" spans="1:11" ht="26.25" thickBot="1">
      <c r="A4" s="203"/>
      <c r="B4" s="9" t="s">
        <v>18</v>
      </c>
      <c r="C4" s="9" t="s">
        <v>19</v>
      </c>
      <c r="D4" s="9" t="s">
        <v>21</v>
      </c>
      <c r="E4" s="9" t="s">
        <v>20</v>
      </c>
      <c r="F4" s="203"/>
      <c r="G4" s="206"/>
      <c r="H4" s="206"/>
      <c r="I4" s="206"/>
      <c r="J4" s="206"/>
      <c r="K4" s="206"/>
    </row>
    <row r="5" spans="1:11" ht="13.5" thickBot="1">
      <c r="A5" s="12" t="s">
        <v>191</v>
      </c>
      <c r="B5" s="24" t="s">
        <v>189</v>
      </c>
      <c r="C5" s="24" t="s">
        <v>192</v>
      </c>
      <c r="D5" s="24" t="s">
        <v>193</v>
      </c>
      <c r="E5" s="24" t="s">
        <v>194</v>
      </c>
      <c r="F5" s="24" t="s">
        <v>195</v>
      </c>
      <c r="G5" s="24" t="s">
        <v>196</v>
      </c>
      <c r="H5" s="24" t="s">
        <v>197</v>
      </c>
      <c r="I5" s="24" t="s">
        <v>198</v>
      </c>
      <c r="J5" s="24" t="s">
        <v>207</v>
      </c>
      <c r="K5" s="24" t="s">
        <v>212</v>
      </c>
    </row>
    <row r="6" spans="1:11" ht="15.75" thickBot="1">
      <c r="A6" s="34" t="s">
        <v>191</v>
      </c>
      <c r="B6" s="11"/>
      <c r="C6" s="11"/>
      <c r="D6" s="11"/>
      <c r="E6" s="11"/>
      <c r="F6" s="11"/>
      <c r="G6" s="15" t="s">
        <v>246</v>
      </c>
      <c r="H6" s="11"/>
      <c r="I6" s="11"/>
      <c r="J6" s="11"/>
      <c r="K6" s="11"/>
    </row>
    <row r="7" spans="1:11" ht="15.75" thickBot="1">
      <c r="A7" s="12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>
        <f>+K6</f>
        <v>0</v>
      </c>
    </row>
  </sheetData>
  <sheetProtection/>
  <mergeCells count="10">
    <mergeCell ref="A2:B2"/>
    <mergeCell ref="A1:K1"/>
    <mergeCell ref="A3:A4"/>
    <mergeCell ref="B3:E3"/>
    <mergeCell ref="F3:F4"/>
    <mergeCell ref="G3:G4"/>
    <mergeCell ref="H3:H4"/>
    <mergeCell ref="I3:I4"/>
    <mergeCell ref="J3:J4"/>
    <mergeCell ref="K3:K4"/>
  </mergeCells>
  <hyperlinks>
    <hyperlink ref="A2" r:id="rId1" display="garantf1://70308460.4340/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4" max="4" width="10.8515625" style="0" customWidth="1"/>
  </cols>
  <sheetData>
    <row r="1" spans="1:9" ht="15">
      <c r="A1" s="197" t="s">
        <v>201</v>
      </c>
      <c r="B1" s="197"/>
      <c r="C1" s="197"/>
      <c r="D1" s="197"/>
      <c r="E1" s="197"/>
      <c r="F1" s="197"/>
      <c r="G1" s="197"/>
      <c r="H1" s="197"/>
      <c r="I1" s="197"/>
    </row>
    <row r="2" spans="1:9" ht="12.75">
      <c r="A2" s="189" t="s">
        <v>143</v>
      </c>
      <c r="B2" s="189"/>
      <c r="C2" s="189"/>
      <c r="D2" s="189"/>
      <c r="E2" s="189"/>
      <c r="F2" s="189"/>
      <c r="G2" s="189"/>
      <c r="H2" s="189"/>
      <c r="I2" s="189"/>
    </row>
    <row r="3" spans="1:9" ht="37.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14</v>
      </c>
      <c r="H3" s="195" t="s">
        <v>115</v>
      </c>
      <c r="I3" s="32" t="s">
        <v>190</v>
      </c>
    </row>
    <row r="4" spans="1:9" ht="25.5">
      <c r="A4" s="195"/>
      <c r="B4" s="33" t="s">
        <v>18</v>
      </c>
      <c r="C4" s="33" t="s">
        <v>19</v>
      </c>
      <c r="D4" s="33" t="s">
        <v>21</v>
      </c>
      <c r="E4" s="33" t="s">
        <v>20</v>
      </c>
      <c r="F4" s="195"/>
      <c r="G4" s="195"/>
      <c r="H4" s="195"/>
      <c r="I4" s="32" t="s">
        <v>65</v>
      </c>
    </row>
    <row r="5" spans="1:9" ht="12.75">
      <c r="A5" s="40" t="s">
        <v>191</v>
      </c>
      <c r="B5" s="40" t="s">
        <v>189</v>
      </c>
      <c r="C5" s="40" t="s">
        <v>192</v>
      </c>
      <c r="D5" s="40" t="s">
        <v>193</v>
      </c>
      <c r="E5" s="40" t="s">
        <v>194</v>
      </c>
      <c r="F5" s="40" t="s">
        <v>195</v>
      </c>
      <c r="G5" s="40" t="s">
        <v>196</v>
      </c>
      <c r="H5" s="40" t="s">
        <v>197</v>
      </c>
      <c r="I5" s="40" t="s">
        <v>198</v>
      </c>
    </row>
    <row r="6" spans="1:9" ht="45">
      <c r="A6" s="39"/>
      <c r="B6" s="74"/>
      <c r="C6" s="74"/>
      <c r="D6" s="74"/>
      <c r="E6" s="74"/>
      <c r="F6" s="74"/>
      <c r="G6" s="40" t="s">
        <v>202</v>
      </c>
      <c r="H6" s="38"/>
      <c r="I6" s="75"/>
    </row>
    <row r="7" spans="1:9" ht="22.5">
      <c r="A7" s="39" t="s">
        <v>189</v>
      </c>
      <c r="B7" s="39"/>
      <c r="C7" s="39"/>
      <c r="D7" s="39"/>
      <c r="E7" s="39"/>
      <c r="F7" s="39"/>
      <c r="G7" s="40" t="s">
        <v>203</v>
      </c>
      <c r="H7" s="39"/>
      <c r="I7" s="39"/>
    </row>
    <row r="8" spans="1:9" ht="15">
      <c r="A8" s="39" t="s">
        <v>192</v>
      </c>
      <c r="B8" s="39"/>
      <c r="C8" s="39"/>
      <c r="D8" s="39"/>
      <c r="E8" s="39"/>
      <c r="F8" s="39"/>
      <c r="G8" s="40" t="s">
        <v>204</v>
      </c>
      <c r="H8" s="39"/>
      <c r="I8" s="39"/>
    </row>
    <row r="9" spans="1:9" ht="15">
      <c r="A9" s="39"/>
      <c r="B9" s="39"/>
      <c r="C9" s="39"/>
      <c r="D9" s="39"/>
      <c r="E9" s="39"/>
      <c r="F9" s="39"/>
      <c r="G9" s="40" t="s">
        <v>205</v>
      </c>
      <c r="H9" s="39"/>
      <c r="I9" s="39"/>
    </row>
    <row r="10" spans="1:9" ht="15">
      <c r="A10" s="39" t="s">
        <v>22</v>
      </c>
      <c r="B10" s="39"/>
      <c r="C10" s="39"/>
      <c r="D10" s="39"/>
      <c r="E10" s="39"/>
      <c r="F10" s="39"/>
      <c r="G10" s="39"/>
      <c r="H10" s="39"/>
      <c r="I10" s="76">
        <f>+I6</f>
        <v>0</v>
      </c>
    </row>
  </sheetData>
  <sheetProtection/>
  <mergeCells count="7">
    <mergeCell ref="H3:H4"/>
    <mergeCell ref="A2:I2"/>
    <mergeCell ref="A1:I1"/>
    <mergeCell ref="A3:A4"/>
    <mergeCell ref="B3:E3"/>
    <mergeCell ref="F3:F4"/>
    <mergeCell ref="G3:G4"/>
  </mergeCells>
  <hyperlinks>
    <hyperlink ref="A2" r:id="rId1" display="garantf1://70308460.4226/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1"/>
    </sheetView>
  </sheetViews>
  <sheetFormatPr defaultColWidth="9.140625" defaultRowHeight="12.75"/>
  <cols>
    <col min="4" max="4" width="9.8515625" style="0" customWidth="1"/>
  </cols>
  <sheetData>
    <row r="1" spans="1:9" ht="15">
      <c r="A1" s="197" t="s">
        <v>199</v>
      </c>
      <c r="B1" s="197"/>
      <c r="C1" s="197"/>
      <c r="D1" s="197"/>
      <c r="E1" s="197"/>
      <c r="F1" s="197"/>
      <c r="G1" s="197"/>
      <c r="H1" s="197"/>
      <c r="I1" s="197"/>
    </row>
    <row r="2" ht="15">
      <c r="A2" s="5"/>
    </row>
    <row r="3" spans="1:9" ht="12.75">
      <c r="A3" s="189" t="s">
        <v>200</v>
      </c>
      <c r="B3" s="189"/>
      <c r="C3" s="189"/>
      <c r="D3" s="189"/>
      <c r="E3" s="189"/>
      <c r="F3" s="189"/>
      <c r="G3" s="189"/>
      <c r="H3" s="189"/>
      <c r="I3" s="189"/>
    </row>
    <row r="4" spans="1:9" ht="37.5" customHeight="1">
      <c r="A4" s="195" t="s">
        <v>11</v>
      </c>
      <c r="B4" s="195" t="s">
        <v>12</v>
      </c>
      <c r="C4" s="195"/>
      <c r="D4" s="195"/>
      <c r="E4" s="195"/>
      <c r="F4" s="195" t="s">
        <v>13</v>
      </c>
      <c r="G4" s="195" t="s">
        <v>14</v>
      </c>
      <c r="H4" s="195" t="s">
        <v>115</v>
      </c>
      <c r="I4" s="32" t="s">
        <v>190</v>
      </c>
    </row>
    <row r="5" spans="1:9" ht="25.5">
      <c r="A5" s="195"/>
      <c r="B5" s="33" t="s">
        <v>18</v>
      </c>
      <c r="C5" s="33" t="s">
        <v>19</v>
      </c>
      <c r="D5" s="33" t="s">
        <v>21</v>
      </c>
      <c r="E5" s="33" t="s">
        <v>20</v>
      </c>
      <c r="F5" s="195"/>
      <c r="G5" s="195"/>
      <c r="H5" s="195"/>
      <c r="I5" s="32" t="s">
        <v>65</v>
      </c>
    </row>
    <row r="6" spans="1:9" ht="12.75">
      <c r="A6" s="40" t="s">
        <v>191</v>
      </c>
      <c r="B6" s="40" t="s">
        <v>189</v>
      </c>
      <c r="C6" s="40" t="s">
        <v>192</v>
      </c>
      <c r="D6" s="40" t="s">
        <v>193</v>
      </c>
      <c r="E6" s="40" t="s">
        <v>194</v>
      </c>
      <c r="F6" s="40" t="s">
        <v>195</v>
      </c>
      <c r="G6" s="40" t="s">
        <v>196</v>
      </c>
      <c r="H6" s="40" t="s">
        <v>197</v>
      </c>
      <c r="I6" s="40" t="s">
        <v>198</v>
      </c>
    </row>
    <row r="7" spans="1:9" ht="12.75">
      <c r="A7" s="77"/>
      <c r="B7" s="74"/>
      <c r="C7" s="74"/>
      <c r="D7" s="74"/>
      <c r="E7" s="74"/>
      <c r="F7" s="74"/>
      <c r="G7" s="40"/>
      <c r="H7" s="77"/>
      <c r="I7" s="51"/>
    </row>
    <row r="8" spans="1:9" ht="15">
      <c r="A8" s="39"/>
      <c r="B8" s="39"/>
      <c r="C8" s="39"/>
      <c r="D8" s="39"/>
      <c r="E8" s="39"/>
      <c r="F8" s="39"/>
      <c r="G8" s="40"/>
      <c r="H8" s="39"/>
      <c r="I8" s="39"/>
    </row>
    <row r="9" spans="1:9" ht="15">
      <c r="A9" s="39" t="s">
        <v>22</v>
      </c>
      <c r="B9" s="39"/>
      <c r="C9" s="39"/>
      <c r="D9" s="39"/>
      <c r="E9" s="39"/>
      <c r="F9" s="39"/>
      <c r="G9" s="39"/>
      <c r="H9" s="39"/>
      <c r="I9" s="77">
        <f>+I7</f>
        <v>0</v>
      </c>
    </row>
  </sheetData>
  <sheetProtection/>
  <mergeCells count="7">
    <mergeCell ref="A1:I1"/>
    <mergeCell ref="A3:I3"/>
    <mergeCell ref="A4:A5"/>
    <mergeCell ref="B4:E4"/>
    <mergeCell ref="F4:F5"/>
    <mergeCell ref="G4:G5"/>
    <mergeCell ref="H4:H5"/>
  </mergeCells>
  <hyperlinks>
    <hyperlink ref="A3" r:id="rId1" display="garantf1://70308460.4226/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SheetLayoutView="100" zoomScalePageLayoutView="0" workbookViewId="0" topLeftCell="A24">
      <selection activeCell="G19" sqref="G19:G20"/>
    </sheetView>
  </sheetViews>
  <sheetFormatPr defaultColWidth="9.140625" defaultRowHeight="12.75"/>
  <cols>
    <col min="1" max="1" width="3.8515625" style="0" customWidth="1"/>
    <col min="4" max="4" width="10.7109375" style="0" customWidth="1"/>
    <col min="7" max="7" width="12.00390625" style="0" customWidth="1"/>
    <col min="9" max="9" width="11.421875" style="0" bestFit="1" customWidth="1"/>
  </cols>
  <sheetData>
    <row r="2" spans="7:11" ht="36" customHeight="1">
      <c r="G2" s="193" t="s">
        <v>359</v>
      </c>
      <c r="H2" s="193"/>
      <c r="I2" s="193"/>
      <c r="J2" s="193"/>
      <c r="K2" s="193"/>
    </row>
    <row r="3" spans="6:10" ht="12.75">
      <c r="F3" s="194" t="s">
        <v>36</v>
      </c>
      <c r="G3" s="194"/>
      <c r="H3" s="194"/>
      <c r="I3" s="194"/>
      <c r="J3" s="194"/>
    </row>
    <row r="4" spans="7:10" ht="12.75">
      <c r="G4" s="139"/>
      <c r="H4" s="139"/>
      <c r="I4" s="139"/>
      <c r="J4" s="138" t="s">
        <v>360</v>
      </c>
    </row>
    <row r="5" spans="6:10" ht="12.75">
      <c r="F5" s="194" t="s">
        <v>37</v>
      </c>
      <c r="G5" s="194"/>
      <c r="H5" s="194"/>
      <c r="I5" s="194"/>
      <c r="J5" s="194"/>
    </row>
    <row r="6" spans="9:10" ht="12.75">
      <c r="I6" s="140"/>
      <c r="J6" s="141" t="s">
        <v>429</v>
      </c>
    </row>
    <row r="7" ht="15.75">
      <c r="A7" s="3" t="s">
        <v>2</v>
      </c>
    </row>
    <row r="8" ht="15.75">
      <c r="A8" s="4" t="s">
        <v>430</v>
      </c>
    </row>
    <row r="9" spans="1:8" ht="27.75" customHeight="1">
      <c r="A9" s="3" t="s">
        <v>314</v>
      </c>
      <c r="B9" s="45"/>
      <c r="C9" s="88"/>
      <c r="D9" s="191" t="s">
        <v>327</v>
      </c>
      <c r="E9" s="191"/>
      <c r="F9" s="191"/>
      <c r="G9" s="191"/>
      <c r="H9" s="191"/>
    </row>
    <row r="10" ht="15">
      <c r="A10" s="3" t="s">
        <v>3</v>
      </c>
    </row>
    <row r="13" spans="1:9" ht="15">
      <c r="A13" s="197" t="s">
        <v>124</v>
      </c>
      <c r="B13" s="197"/>
      <c r="C13" s="197"/>
      <c r="D13" s="197"/>
      <c r="E13" s="197"/>
      <c r="F13" s="197"/>
      <c r="G13" s="197"/>
      <c r="H13" s="197"/>
      <c r="I13" s="197"/>
    </row>
    <row r="14" ht="15">
      <c r="A14" s="5"/>
    </row>
    <row r="15" spans="1:9" ht="12.75">
      <c r="A15" s="189" t="s">
        <v>63</v>
      </c>
      <c r="B15" s="189"/>
      <c r="C15" s="189"/>
      <c r="D15" s="189"/>
      <c r="E15" s="189"/>
      <c r="F15" s="189"/>
      <c r="G15" s="189"/>
      <c r="H15" s="189"/>
      <c r="I15" s="189"/>
    </row>
    <row r="16" spans="1:9" ht="37.5" customHeight="1">
      <c r="A16" s="195" t="s">
        <v>11</v>
      </c>
      <c r="B16" s="195" t="s">
        <v>12</v>
      </c>
      <c r="C16" s="195"/>
      <c r="D16" s="195"/>
      <c r="E16" s="195"/>
      <c r="F16" s="195" t="s">
        <v>13</v>
      </c>
      <c r="G16" s="195" t="s">
        <v>14</v>
      </c>
      <c r="H16" s="195" t="s">
        <v>115</v>
      </c>
      <c r="I16" s="32" t="s">
        <v>190</v>
      </c>
    </row>
    <row r="17" spans="1:9" ht="25.5">
      <c r="A17" s="195"/>
      <c r="B17" s="33" t="s">
        <v>18</v>
      </c>
      <c r="C17" s="33" t="s">
        <v>19</v>
      </c>
      <c r="D17" s="33" t="s">
        <v>21</v>
      </c>
      <c r="E17" s="33" t="s">
        <v>20</v>
      </c>
      <c r="F17" s="195"/>
      <c r="G17" s="195"/>
      <c r="H17" s="195"/>
      <c r="I17" s="32" t="s">
        <v>65</v>
      </c>
    </row>
    <row r="18" spans="1:9" ht="12.75">
      <c r="A18" s="40" t="s">
        <v>191</v>
      </c>
      <c r="B18" s="40" t="s">
        <v>189</v>
      </c>
      <c r="C18" s="40" t="s">
        <v>192</v>
      </c>
      <c r="D18" s="155" t="s">
        <v>193</v>
      </c>
      <c r="E18" s="40" t="s">
        <v>194</v>
      </c>
      <c r="F18" s="40" t="s">
        <v>195</v>
      </c>
      <c r="G18" s="40" t="s">
        <v>196</v>
      </c>
      <c r="H18" s="40" t="s">
        <v>197</v>
      </c>
      <c r="I18" s="40" t="s">
        <v>198</v>
      </c>
    </row>
    <row r="19" spans="1:13" ht="34.5" customHeight="1">
      <c r="A19" s="77">
        <v>1</v>
      </c>
      <c r="B19" s="74" t="s">
        <v>278</v>
      </c>
      <c r="C19" s="74" t="s">
        <v>279</v>
      </c>
      <c r="D19" s="74" t="s">
        <v>396</v>
      </c>
      <c r="E19" s="74" t="s">
        <v>287</v>
      </c>
      <c r="F19" s="74" t="s">
        <v>291</v>
      </c>
      <c r="G19" s="180" t="s">
        <v>322</v>
      </c>
      <c r="H19" s="77">
        <v>1</v>
      </c>
      <c r="I19" s="166">
        <v>36000</v>
      </c>
      <c r="K19" s="73"/>
      <c r="L19" s="73"/>
      <c r="M19" s="73"/>
    </row>
    <row r="20" spans="1:12" ht="33.75">
      <c r="A20" s="77">
        <v>2</v>
      </c>
      <c r="B20" s="74" t="s">
        <v>278</v>
      </c>
      <c r="C20" s="74" t="s">
        <v>279</v>
      </c>
      <c r="D20" s="74" t="s">
        <v>396</v>
      </c>
      <c r="E20" s="74" t="s">
        <v>287</v>
      </c>
      <c r="F20" s="74" t="s">
        <v>291</v>
      </c>
      <c r="G20" s="180" t="s">
        <v>310</v>
      </c>
      <c r="H20" s="77">
        <v>1</v>
      </c>
      <c r="I20" s="166">
        <v>166651.84</v>
      </c>
      <c r="L20" s="73"/>
    </row>
    <row r="21" spans="1:9" ht="56.25">
      <c r="A21" s="77">
        <v>5</v>
      </c>
      <c r="B21" s="74" t="s">
        <v>278</v>
      </c>
      <c r="C21" s="74" t="s">
        <v>326</v>
      </c>
      <c r="D21" s="74" t="s">
        <v>396</v>
      </c>
      <c r="E21" s="74" t="s">
        <v>287</v>
      </c>
      <c r="F21" s="74" t="s">
        <v>291</v>
      </c>
      <c r="G21" s="40" t="s">
        <v>400</v>
      </c>
      <c r="H21" s="77">
        <v>1</v>
      </c>
      <c r="I21" s="166">
        <v>1040</v>
      </c>
    </row>
    <row r="22" spans="1:12" ht="22.5">
      <c r="A22" s="77">
        <v>3</v>
      </c>
      <c r="B22" s="50" t="s">
        <v>278</v>
      </c>
      <c r="C22" s="50" t="s">
        <v>279</v>
      </c>
      <c r="D22" s="74" t="s">
        <v>284</v>
      </c>
      <c r="E22" s="50" t="s">
        <v>287</v>
      </c>
      <c r="F22" s="50" t="s">
        <v>291</v>
      </c>
      <c r="G22" s="40" t="s">
        <v>329</v>
      </c>
      <c r="H22" s="77">
        <v>1</v>
      </c>
      <c r="I22" s="167"/>
      <c r="L22" s="73"/>
    </row>
    <row r="23" spans="1:11" ht="45">
      <c r="A23" s="77">
        <v>4</v>
      </c>
      <c r="B23" s="74" t="s">
        <v>278</v>
      </c>
      <c r="C23" s="74" t="s">
        <v>278</v>
      </c>
      <c r="D23" s="74" t="s">
        <v>312</v>
      </c>
      <c r="E23" s="74" t="s">
        <v>287</v>
      </c>
      <c r="F23" s="74" t="s">
        <v>291</v>
      </c>
      <c r="G23" s="40" t="s">
        <v>347</v>
      </c>
      <c r="H23" s="77">
        <v>1</v>
      </c>
      <c r="I23" s="167">
        <v>16900</v>
      </c>
      <c r="J23" t="s">
        <v>337</v>
      </c>
      <c r="K23" s="73"/>
    </row>
    <row r="24" spans="1:12" ht="67.5">
      <c r="A24" s="77">
        <v>7</v>
      </c>
      <c r="B24" s="74" t="s">
        <v>278</v>
      </c>
      <c r="C24" s="74" t="s">
        <v>279</v>
      </c>
      <c r="D24" s="74" t="s">
        <v>290</v>
      </c>
      <c r="E24" s="74" t="s">
        <v>287</v>
      </c>
      <c r="F24" s="74" t="s">
        <v>291</v>
      </c>
      <c r="G24" s="40" t="s">
        <v>417</v>
      </c>
      <c r="H24" s="77">
        <v>1</v>
      </c>
      <c r="I24" s="166">
        <v>433395</v>
      </c>
      <c r="L24" s="73"/>
    </row>
    <row r="25" spans="1:12" ht="22.5">
      <c r="A25" s="77">
        <v>5</v>
      </c>
      <c r="B25" s="50" t="s">
        <v>278</v>
      </c>
      <c r="C25" s="50" t="s">
        <v>279</v>
      </c>
      <c r="D25" s="74" t="s">
        <v>284</v>
      </c>
      <c r="E25" s="50" t="s">
        <v>287</v>
      </c>
      <c r="F25" s="50" t="s">
        <v>291</v>
      </c>
      <c r="G25" s="40" t="s">
        <v>329</v>
      </c>
      <c r="H25" s="77">
        <v>1</v>
      </c>
      <c r="I25" s="165"/>
      <c r="L25" s="73"/>
    </row>
    <row r="26" spans="1:9" ht="45">
      <c r="A26" s="77">
        <v>6</v>
      </c>
      <c r="B26" s="74" t="s">
        <v>278</v>
      </c>
      <c r="C26" s="74" t="s">
        <v>278</v>
      </c>
      <c r="D26" s="74" t="s">
        <v>312</v>
      </c>
      <c r="E26" s="74" t="s">
        <v>287</v>
      </c>
      <c r="F26" s="74" t="s">
        <v>291</v>
      </c>
      <c r="G26" s="40" t="s">
        <v>347</v>
      </c>
      <c r="H26" s="77">
        <v>1</v>
      </c>
      <c r="I26" s="165"/>
    </row>
    <row r="27" spans="1:9" ht="12.75">
      <c r="A27" s="77">
        <v>7</v>
      </c>
      <c r="B27" s="74" t="s">
        <v>278</v>
      </c>
      <c r="C27" s="74" t="s">
        <v>363</v>
      </c>
      <c r="D27" s="74" t="s">
        <v>364</v>
      </c>
      <c r="E27" s="74" t="s">
        <v>287</v>
      </c>
      <c r="F27" s="74" t="s">
        <v>291</v>
      </c>
      <c r="G27" s="40" t="s">
        <v>365</v>
      </c>
      <c r="H27" s="77">
        <v>1</v>
      </c>
      <c r="I27" s="167">
        <v>9400</v>
      </c>
    </row>
    <row r="28" spans="1:13" ht="34.5" thickBot="1">
      <c r="A28" s="77">
        <v>8</v>
      </c>
      <c r="B28" s="74" t="s">
        <v>278</v>
      </c>
      <c r="C28" s="74" t="s">
        <v>279</v>
      </c>
      <c r="D28" s="74" t="s">
        <v>396</v>
      </c>
      <c r="E28" s="74" t="s">
        <v>287</v>
      </c>
      <c r="F28" s="74" t="s">
        <v>291</v>
      </c>
      <c r="G28" s="40" t="s">
        <v>310</v>
      </c>
      <c r="H28" s="77">
        <v>1</v>
      </c>
      <c r="I28" s="146"/>
      <c r="M28" s="73"/>
    </row>
    <row r="29" spans="1:9" ht="23.25" thickBot="1">
      <c r="A29" s="84">
        <v>9</v>
      </c>
      <c r="B29" s="74" t="s">
        <v>278</v>
      </c>
      <c r="C29" s="74" t="s">
        <v>279</v>
      </c>
      <c r="D29" s="71" t="s">
        <v>396</v>
      </c>
      <c r="E29" s="74" t="s">
        <v>287</v>
      </c>
      <c r="F29" s="74" t="s">
        <v>291</v>
      </c>
      <c r="G29" s="40" t="s">
        <v>446</v>
      </c>
      <c r="H29" s="78">
        <v>1</v>
      </c>
      <c r="I29" s="165">
        <v>2000</v>
      </c>
    </row>
    <row r="30" spans="1:9" ht="23.25" thickBot="1">
      <c r="A30" s="84">
        <v>10</v>
      </c>
      <c r="B30" s="74" t="s">
        <v>278</v>
      </c>
      <c r="C30" s="74" t="s">
        <v>279</v>
      </c>
      <c r="D30" s="71" t="s">
        <v>396</v>
      </c>
      <c r="E30" s="74" t="s">
        <v>287</v>
      </c>
      <c r="F30" s="74" t="s">
        <v>291</v>
      </c>
      <c r="G30" s="40" t="s">
        <v>447</v>
      </c>
      <c r="H30" s="78">
        <v>1</v>
      </c>
      <c r="I30" s="165">
        <v>1700</v>
      </c>
    </row>
    <row r="31" spans="1:9" ht="13.5" thickBot="1">
      <c r="A31" s="77">
        <v>11</v>
      </c>
      <c r="B31" s="74" t="s">
        <v>278</v>
      </c>
      <c r="C31" s="74" t="s">
        <v>363</v>
      </c>
      <c r="D31" s="74" t="s">
        <v>364</v>
      </c>
      <c r="E31" s="74" t="s">
        <v>287</v>
      </c>
      <c r="F31" s="74" t="s">
        <v>291</v>
      </c>
      <c r="G31" s="40" t="s">
        <v>365</v>
      </c>
      <c r="H31" s="77">
        <v>1</v>
      </c>
      <c r="I31" s="167">
        <v>-2000</v>
      </c>
    </row>
    <row r="32" spans="1:9" ht="13.5" thickBot="1">
      <c r="A32" s="84">
        <v>12</v>
      </c>
      <c r="B32" s="74" t="s">
        <v>278</v>
      </c>
      <c r="C32" s="74" t="s">
        <v>279</v>
      </c>
      <c r="D32" s="71" t="s">
        <v>396</v>
      </c>
      <c r="E32" s="74" t="s">
        <v>287</v>
      </c>
      <c r="F32" s="74" t="s">
        <v>291</v>
      </c>
      <c r="G32" s="40" t="s">
        <v>454</v>
      </c>
      <c r="H32" s="78">
        <v>1</v>
      </c>
      <c r="I32" s="165">
        <v>2000</v>
      </c>
    </row>
    <row r="33" spans="1:9" ht="45">
      <c r="A33" s="39" t="s">
        <v>22</v>
      </c>
      <c r="B33" s="39"/>
      <c r="C33" s="39"/>
      <c r="D33" s="39"/>
      <c r="E33" s="39"/>
      <c r="F33" s="39"/>
      <c r="G33" s="39"/>
      <c r="H33" s="39"/>
      <c r="I33" s="76">
        <f>SUM(I19:I32)</f>
        <v>667086.84</v>
      </c>
    </row>
    <row r="35" spans="13:14" ht="12.75">
      <c r="M35" s="73"/>
      <c r="N35" s="53"/>
    </row>
  </sheetData>
  <sheetProtection/>
  <mergeCells count="11">
    <mergeCell ref="B16:E16"/>
    <mergeCell ref="F16:F17"/>
    <mergeCell ref="G16:G17"/>
    <mergeCell ref="G2:K2"/>
    <mergeCell ref="F3:J3"/>
    <mergeCell ref="F5:J5"/>
    <mergeCell ref="D9:H9"/>
    <mergeCell ref="A13:I13"/>
    <mergeCell ref="H16:H17"/>
    <mergeCell ref="A15:I15"/>
    <mergeCell ref="A16:A17"/>
  </mergeCells>
  <hyperlinks>
    <hyperlink ref="A15" r:id="rId1" display="garantf1://70308460.4226/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95" zoomScaleSheetLayoutView="95" zoomScalePageLayoutView="0" workbookViewId="0" topLeftCell="A4">
      <selection activeCell="G15" sqref="G15"/>
    </sheetView>
  </sheetViews>
  <sheetFormatPr defaultColWidth="9.140625" defaultRowHeight="12.75"/>
  <cols>
    <col min="4" max="4" width="9.421875" style="0" customWidth="1"/>
    <col min="6" max="6" width="10.140625" style="0" customWidth="1"/>
    <col min="7" max="7" width="27.7109375" style="0" customWidth="1"/>
    <col min="9" max="9" width="12.00390625" style="0" customWidth="1"/>
  </cols>
  <sheetData>
    <row r="2" spans="1:9" ht="15">
      <c r="A2" s="197" t="s">
        <v>120</v>
      </c>
      <c r="B2" s="197"/>
      <c r="C2" s="197"/>
      <c r="D2" s="197"/>
      <c r="E2" s="197"/>
      <c r="F2" s="197"/>
      <c r="G2" s="197"/>
      <c r="H2" s="197"/>
      <c r="I2" s="197"/>
    </row>
    <row r="3" ht="15.75" customHeight="1">
      <c r="A3" s="42" t="s">
        <v>114</v>
      </c>
    </row>
    <row r="4" spans="1:9" ht="37.5" customHeight="1">
      <c r="A4" s="195" t="s">
        <v>11</v>
      </c>
      <c r="B4" s="195" t="s">
        <v>12</v>
      </c>
      <c r="C4" s="195"/>
      <c r="D4" s="195"/>
      <c r="E4" s="195"/>
      <c r="F4" s="195" t="s">
        <v>13</v>
      </c>
      <c r="G4" s="195" t="s">
        <v>14</v>
      </c>
      <c r="H4" s="195" t="s">
        <v>115</v>
      </c>
      <c r="I4" s="195" t="s">
        <v>116</v>
      </c>
    </row>
    <row r="5" spans="1:13" ht="25.5">
      <c r="A5" s="195"/>
      <c r="B5" s="33" t="s">
        <v>18</v>
      </c>
      <c r="C5" s="33" t="s">
        <v>19</v>
      </c>
      <c r="D5" s="33" t="s">
        <v>21</v>
      </c>
      <c r="E5" s="33" t="s">
        <v>20</v>
      </c>
      <c r="F5" s="195"/>
      <c r="G5" s="195"/>
      <c r="H5" s="195"/>
      <c r="I5" s="195"/>
      <c r="M5" s="73"/>
    </row>
    <row r="6" spans="1:9" ht="12.75" customHeight="1">
      <c r="A6" s="84">
        <v>1</v>
      </c>
      <c r="B6" s="74" t="s">
        <v>278</v>
      </c>
      <c r="C6" s="74" t="s">
        <v>279</v>
      </c>
      <c r="D6" s="74" t="s">
        <v>290</v>
      </c>
      <c r="E6" s="74" t="s">
        <v>287</v>
      </c>
      <c r="F6" s="74" t="s">
        <v>289</v>
      </c>
      <c r="G6" s="180" t="s">
        <v>376</v>
      </c>
      <c r="H6" s="85">
        <v>1</v>
      </c>
      <c r="I6" s="163">
        <v>18000</v>
      </c>
    </row>
    <row r="7" spans="1:12" ht="12.75" customHeight="1">
      <c r="A7" s="84">
        <v>2</v>
      </c>
      <c r="B7" s="74" t="s">
        <v>278</v>
      </c>
      <c r="C7" s="74" t="s">
        <v>279</v>
      </c>
      <c r="D7" s="74" t="s">
        <v>290</v>
      </c>
      <c r="E7" s="74" t="s">
        <v>287</v>
      </c>
      <c r="F7" s="74" t="s">
        <v>289</v>
      </c>
      <c r="G7" s="180" t="s">
        <v>377</v>
      </c>
      <c r="H7" s="85">
        <v>4</v>
      </c>
      <c r="I7" s="164">
        <v>12000</v>
      </c>
      <c r="K7" s="73"/>
      <c r="L7" s="73"/>
    </row>
    <row r="8" spans="1:12" ht="39" customHeight="1">
      <c r="A8" s="84">
        <v>2</v>
      </c>
      <c r="B8" s="74" t="s">
        <v>278</v>
      </c>
      <c r="C8" s="74" t="s">
        <v>279</v>
      </c>
      <c r="D8" s="74" t="s">
        <v>290</v>
      </c>
      <c r="E8" s="74" t="s">
        <v>287</v>
      </c>
      <c r="F8" s="74" t="s">
        <v>289</v>
      </c>
      <c r="G8" s="40" t="s">
        <v>398</v>
      </c>
      <c r="H8" s="85">
        <v>1</v>
      </c>
      <c r="I8" s="164">
        <v>30000</v>
      </c>
      <c r="K8" s="73"/>
      <c r="L8" s="73"/>
    </row>
    <row r="9" spans="1:12" ht="39" customHeight="1">
      <c r="A9" s="84">
        <v>2</v>
      </c>
      <c r="B9" s="74" t="s">
        <v>278</v>
      </c>
      <c r="C9" s="74" t="s">
        <v>279</v>
      </c>
      <c r="D9" s="74" t="s">
        <v>290</v>
      </c>
      <c r="E9" s="74" t="s">
        <v>287</v>
      </c>
      <c r="F9" s="74" t="s">
        <v>289</v>
      </c>
      <c r="G9" s="40" t="s">
        <v>399</v>
      </c>
      <c r="H9" s="85">
        <v>4</v>
      </c>
      <c r="I9" s="164">
        <v>2000</v>
      </c>
      <c r="K9" s="73"/>
      <c r="L9" s="73"/>
    </row>
    <row r="10" spans="1:12" ht="39" customHeight="1">
      <c r="A10" s="84">
        <v>2</v>
      </c>
      <c r="B10" s="74" t="s">
        <v>278</v>
      </c>
      <c r="C10" s="74" t="s">
        <v>279</v>
      </c>
      <c r="D10" s="74" t="s">
        <v>290</v>
      </c>
      <c r="E10" s="74" t="s">
        <v>287</v>
      </c>
      <c r="F10" s="74" t="s">
        <v>289</v>
      </c>
      <c r="G10" s="40" t="s">
        <v>432</v>
      </c>
      <c r="H10" s="85">
        <v>4</v>
      </c>
      <c r="I10" s="164">
        <v>18000</v>
      </c>
      <c r="K10" s="73"/>
      <c r="L10" s="73"/>
    </row>
    <row r="11" spans="1:13" ht="22.5">
      <c r="A11" s="84">
        <v>3</v>
      </c>
      <c r="B11" s="74" t="s">
        <v>278</v>
      </c>
      <c r="C11" s="74" t="s">
        <v>278</v>
      </c>
      <c r="D11" s="74" t="s">
        <v>312</v>
      </c>
      <c r="E11" s="74" t="s">
        <v>287</v>
      </c>
      <c r="F11" s="74" t="s">
        <v>289</v>
      </c>
      <c r="G11" s="180" t="s">
        <v>315</v>
      </c>
      <c r="H11" s="78">
        <v>1</v>
      </c>
      <c r="I11" s="165">
        <v>12900</v>
      </c>
      <c r="J11" t="s">
        <v>346</v>
      </c>
      <c r="K11" s="73"/>
      <c r="M11" s="73"/>
    </row>
    <row r="12" spans="1:10" ht="23.25" thickBot="1">
      <c r="A12" s="84">
        <v>4</v>
      </c>
      <c r="B12" s="74" t="s">
        <v>278</v>
      </c>
      <c r="C12" s="74" t="s">
        <v>278</v>
      </c>
      <c r="D12" s="74" t="s">
        <v>312</v>
      </c>
      <c r="E12" s="74" t="s">
        <v>287</v>
      </c>
      <c r="F12" s="74" t="s">
        <v>289</v>
      </c>
      <c r="G12" s="40" t="s">
        <v>304</v>
      </c>
      <c r="H12" s="78">
        <v>1</v>
      </c>
      <c r="I12" s="165">
        <v>3300</v>
      </c>
      <c r="J12" t="s">
        <v>346</v>
      </c>
    </row>
    <row r="13" spans="1:13" ht="23.25" thickBot="1">
      <c r="A13" s="84">
        <v>5</v>
      </c>
      <c r="B13" s="74" t="s">
        <v>278</v>
      </c>
      <c r="C13" s="74" t="s">
        <v>279</v>
      </c>
      <c r="D13" s="71" t="s">
        <v>396</v>
      </c>
      <c r="E13" s="74" t="s">
        <v>287</v>
      </c>
      <c r="F13" s="74" t="s">
        <v>289</v>
      </c>
      <c r="G13" s="89" t="s">
        <v>401</v>
      </c>
      <c r="H13" s="78">
        <v>1</v>
      </c>
      <c r="I13" s="165">
        <v>5500</v>
      </c>
      <c r="K13" s="73"/>
      <c r="M13" s="73"/>
    </row>
    <row r="14" spans="1:9" ht="23.25" thickBot="1">
      <c r="A14" s="84">
        <v>6</v>
      </c>
      <c r="B14" s="74" t="s">
        <v>278</v>
      </c>
      <c r="C14" s="74" t="s">
        <v>279</v>
      </c>
      <c r="D14" s="71" t="s">
        <v>396</v>
      </c>
      <c r="E14" s="74" t="s">
        <v>287</v>
      </c>
      <c r="F14" s="74" t="s">
        <v>289</v>
      </c>
      <c r="G14" s="40" t="s">
        <v>304</v>
      </c>
      <c r="H14" s="78">
        <v>1</v>
      </c>
      <c r="I14" s="165">
        <v>2805.12</v>
      </c>
    </row>
    <row r="15" spans="1:10" ht="23.25" thickBot="1">
      <c r="A15" s="84">
        <v>7</v>
      </c>
      <c r="B15" s="74" t="s">
        <v>278</v>
      </c>
      <c r="C15" s="74" t="s">
        <v>279</v>
      </c>
      <c r="D15" s="71" t="s">
        <v>396</v>
      </c>
      <c r="E15" s="74" t="s">
        <v>287</v>
      </c>
      <c r="F15" s="74" t="s">
        <v>289</v>
      </c>
      <c r="G15" s="40" t="s">
        <v>433</v>
      </c>
      <c r="H15" s="78">
        <v>1</v>
      </c>
      <c r="I15" s="165">
        <v>6228477.36</v>
      </c>
      <c r="J15" t="s">
        <v>412</v>
      </c>
    </row>
    <row r="16" spans="1:9" ht="23.25" thickBot="1">
      <c r="A16" s="84">
        <v>8</v>
      </c>
      <c r="B16" s="74" t="s">
        <v>278</v>
      </c>
      <c r="C16" s="74" t="s">
        <v>279</v>
      </c>
      <c r="D16" s="71" t="s">
        <v>396</v>
      </c>
      <c r="E16" s="74" t="s">
        <v>287</v>
      </c>
      <c r="F16" s="74" t="s">
        <v>289</v>
      </c>
      <c r="G16" s="40" t="s">
        <v>444</v>
      </c>
      <c r="H16" s="78">
        <v>1</v>
      </c>
      <c r="I16" s="165">
        <v>-483070.36</v>
      </c>
    </row>
    <row r="17" spans="1:9" ht="22.5">
      <c r="A17" s="171">
        <v>9</v>
      </c>
      <c r="B17" s="172" t="s">
        <v>278</v>
      </c>
      <c r="C17" s="172" t="s">
        <v>279</v>
      </c>
      <c r="D17" s="173" t="s">
        <v>396</v>
      </c>
      <c r="E17" s="172" t="s">
        <v>287</v>
      </c>
      <c r="F17" s="172" t="s">
        <v>289</v>
      </c>
      <c r="G17" s="186" t="s">
        <v>445</v>
      </c>
      <c r="H17" s="174">
        <v>1</v>
      </c>
      <c r="I17" s="175">
        <v>11000</v>
      </c>
    </row>
    <row r="18" spans="1:13" ht="22.5">
      <c r="A18" s="84">
        <v>10</v>
      </c>
      <c r="B18" s="74" t="s">
        <v>278</v>
      </c>
      <c r="C18" s="74" t="s">
        <v>278</v>
      </c>
      <c r="D18" s="74" t="s">
        <v>312</v>
      </c>
      <c r="E18" s="74" t="s">
        <v>287</v>
      </c>
      <c r="F18" s="74" t="s">
        <v>289</v>
      </c>
      <c r="G18" s="89" t="s">
        <v>315</v>
      </c>
      <c r="H18" s="78">
        <v>1</v>
      </c>
      <c r="I18" s="165">
        <v>750</v>
      </c>
      <c r="J18" t="s">
        <v>346</v>
      </c>
      <c r="K18" s="73"/>
      <c r="M18" s="73"/>
    </row>
    <row r="19" spans="1:12" ht="39" customHeight="1">
      <c r="A19" s="84">
        <v>11</v>
      </c>
      <c r="B19" s="74" t="s">
        <v>278</v>
      </c>
      <c r="C19" s="74" t="s">
        <v>279</v>
      </c>
      <c r="D19" s="74" t="s">
        <v>290</v>
      </c>
      <c r="E19" s="74" t="s">
        <v>287</v>
      </c>
      <c r="F19" s="74" t="s">
        <v>289</v>
      </c>
      <c r="G19" s="40" t="s">
        <v>456</v>
      </c>
      <c r="H19" s="85">
        <v>1</v>
      </c>
      <c r="I19" s="164">
        <v>133793.19</v>
      </c>
      <c r="K19" s="73"/>
      <c r="L19" s="73"/>
    </row>
    <row r="20" spans="1:12" ht="39" customHeight="1">
      <c r="A20" s="84">
        <v>12</v>
      </c>
      <c r="B20" s="74" t="s">
        <v>278</v>
      </c>
      <c r="C20" s="74" t="s">
        <v>279</v>
      </c>
      <c r="D20" s="74" t="s">
        <v>290</v>
      </c>
      <c r="E20" s="74" t="s">
        <v>287</v>
      </c>
      <c r="F20" s="74" t="s">
        <v>289</v>
      </c>
      <c r="G20" s="40" t="s">
        <v>469</v>
      </c>
      <c r="H20" s="85">
        <v>1</v>
      </c>
      <c r="I20" s="164">
        <v>1132628.01</v>
      </c>
      <c r="K20" s="73"/>
      <c r="L20" s="73"/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5">
      <c r="A23" s="32" t="s">
        <v>22</v>
      </c>
      <c r="B23" s="39"/>
      <c r="C23" s="39"/>
      <c r="D23" s="39"/>
      <c r="E23" s="39"/>
      <c r="F23" s="39"/>
      <c r="G23" s="39"/>
      <c r="H23" s="39"/>
      <c r="I23" s="76">
        <f>SUM(I6:I22)</f>
        <v>7128083.32</v>
      </c>
    </row>
  </sheetData>
  <sheetProtection/>
  <mergeCells count="7">
    <mergeCell ref="A2:I2"/>
    <mergeCell ref="H4:H5"/>
    <mergeCell ref="I4:I5"/>
    <mergeCell ref="A4:A5"/>
    <mergeCell ref="B4:E4"/>
    <mergeCell ref="F4:F5"/>
    <mergeCell ref="G4:G5"/>
  </mergeCells>
  <hyperlinks>
    <hyperlink ref="A3" r:id="rId1" display="garantf1://70308460.4225/"/>
  </hyperlinks>
  <printOptions/>
  <pageMargins left="0.75" right="0.75" top="1" bottom="1" header="0.5" footer="0.5"/>
  <pageSetup horizontalDpi="600" verticalDpi="600" orientation="portrait" paperSize="9" scale="76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140625" defaultRowHeight="12.75"/>
  <cols>
    <col min="4" max="4" width="12.28125" style="0" customWidth="1"/>
    <col min="10" max="10" width="8.7109375" style="0" customWidth="1"/>
    <col min="11" max="11" width="13.57421875" style="0" customWidth="1"/>
    <col min="13" max="13" width="10.8515625" style="0" customWidth="1"/>
    <col min="14" max="14" width="11.8515625" style="0" customWidth="1"/>
  </cols>
  <sheetData>
    <row r="1" ht="15">
      <c r="A1" s="3" t="s">
        <v>177</v>
      </c>
    </row>
    <row r="2" spans="1:11" ht="12.75">
      <c r="A2" s="189" t="s">
        <v>178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0.2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14</v>
      </c>
      <c r="H3" s="195" t="s">
        <v>101</v>
      </c>
      <c r="I3" s="195" t="s">
        <v>179</v>
      </c>
      <c r="J3" s="195" t="s">
        <v>180</v>
      </c>
      <c r="K3" s="195" t="s">
        <v>181</v>
      </c>
    </row>
    <row r="4" spans="1:11" ht="25.5">
      <c r="A4" s="195"/>
      <c r="B4" s="33" t="s">
        <v>18</v>
      </c>
      <c r="C4" s="33" t="s">
        <v>19</v>
      </c>
      <c r="D4" s="33" t="s">
        <v>21</v>
      </c>
      <c r="E4" s="33" t="s">
        <v>20</v>
      </c>
      <c r="F4" s="195"/>
      <c r="G4" s="195"/>
      <c r="H4" s="195"/>
      <c r="I4" s="195"/>
      <c r="J4" s="195"/>
      <c r="K4" s="195"/>
    </row>
    <row r="5" spans="1:11" ht="12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33.75">
      <c r="A6" s="40">
        <v>1</v>
      </c>
      <c r="B6" s="74" t="s">
        <v>278</v>
      </c>
      <c r="C6" s="74" t="s">
        <v>279</v>
      </c>
      <c r="D6" s="74" t="s">
        <v>396</v>
      </c>
      <c r="E6" s="74" t="s">
        <v>287</v>
      </c>
      <c r="F6" s="74" t="s">
        <v>288</v>
      </c>
      <c r="G6" s="40" t="s">
        <v>187</v>
      </c>
      <c r="H6" s="40" t="s">
        <v>182</v>
      </c>
      <c r="I6" s="32">
        <v>829.75</v>
      </c>
      <c r="J6" s="77">
        <v>63.26</v>
      </c>
      <c r="K6" s="162">
        <v>42270</v>
      </c>
    </row>
    <row r="7" spans="1:11" ht="90">
      <c r="A7" s="40">
        <v>2</v>
      </c>
      <c r="B7" s="74" t="s">
        <v>278</v>
      </c>
      <c r="C7" s="74" t="s">
        <v>279</v>
      </c>
      <c r="D7" s="74" t="s">
        <v>396</v>
      </c>
      <c r="E7" s="74" t="s">
        <v>287</v>
      </c>
      <c r="F7" s="74" t="s">
        <v>288</v>
      </c>
      <c r="G7" s="40" t="s">
        <v>361</v>
      </c>
      <c r="H7" s="40" t="s">
        <v>362</v>
      </c>
      <c r="I7" s="32">
        <v>12</v>
      </c>
      <c r="J7" s="32">
        <v>5175</v>
      </c>
      <c r="K7" s="162">
        <v>66000</v>
      </c>
    </row>
    <row r="8" spans="1:11" ht="12.75">
      <c r="A8" s="40"/>
      <c r="B8" s="74"/>
      <c r="C8" s="74"/>
      <c r="D8" s="74"/>
      <c r="E8" s="74"/>
      <c r="F8" s="74"/>
      <c r="G8" s="40"/>
      <c r="H8" s="40"/>
      <c r="I8" s="32"/>
      <c r="J8" s="32"/>
      <c r="K8" s="144"/>
    </row>
    <row r="9" spans="1:11" ht="12.75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76">
        <f>K6+K7</f>
        <v>108270</v>
      </c>
    </row>
  </sheetData>
  <sheetProtection/>
  <mergeCells count="9">
    <mergeCell ref="A2:K2"/>
    <mergeCell ref="A3:A4"/>
    <mergeCell ref="B3:E3"/>
    <mergeCell ref="F3:F4"/>
    <mergeCell ref="G3:G4"/>
    <mergeCell ref="H3:H4"/>
    <mergeCell ref="I3:I4"/>
    <mergeCell ref="J3:J4"/>
    <mergeCell ref="K3:K4"/>
  </mergeCells>
  <hyperlinks>
    <hyperlink ref="A2" r:id="rId1" display="garantf1://70308460.4223/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3" t="s">
        <v>303</v>
      </c>
    </row>
    <row r="2" spans="1:10" ht="13.5" thickBot="1">
      <c r="A2" s="221" t="s">
        <v>173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37.5" customHeight="1" thickBot="1">
      <c r="A3" s="222" t="s">
        <v>11</v>
      </c>
      <c r="B3" s="218" t="s">
        <v>12</v>
      </c>
      <c r="C3" s="219"/>
      <c r="D3" s="219"/>
      <c r="E3" s="220"/>
      <c r="F3" s="201" t="s">
        <v>13</v>
      </c>
      <c r="G3" s="201" t="s">
        <v>14</v>
      </c>
      <c r="H3" s="201" t="s">
        <v>174</v>
      </c>
      <c r="I3" s="201" t="s">
        <v>175</v>
      </c>
      <c r="J3" s="201" t="s">
        <v>61</v>
      </c>
    </row>
    <row r="4" spans="1:10" ht="26.25" thickBot="1">
      <c r="A4" s="223"/>
      <c r="B4" s="9" t="s">
        <v>18</v>
      </c>
      <c r="C4" s="9" t="s">
        <v>19</v>
      </c>
      <c r="D4" s="9" t="s">
        <v>21</v>
      </c>
      <c r="E4" s="9" t="s">
        <v>20</v>
      </c>
      <c r="F4" s="203"/>
      <c r="G4" s="203"/>
      <c r="H4" s="203"/>
      <c r="I4" s="203"/>
      <c r="J4" s="203"/>
    </row>
    <row r="5" spans="1:10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12">
        <v>10</v>
      </c>
    </row>
    <row r="6" spans="1:10" ht="79.5" thickBot="1">
      <c r="A6" s="11"/>
      <c r="B6" s="11"/>
      <c r="C6" s="11"/>
      <c r="D6" s="11"/>
      <c r="E6" s="11"/>
      <c r="F6" s="11"/>
      <c r="G6" s="15" t="s">
        <v>176</v>
      </c>
      <c r="H6" s="11"/>
      <c r="I6" s="11"/>
      <c r="J6" s="10"/>
    </row>
    <row r="7" spans="1:10" ht="15.75" thickBot="1">
      <c r="A7" s="24" t="s">
        <v>22</v>
      </c>
      <c r="B7" s="11"/>
      <c r="C7" s="11"/>
      <c r="D7" s="11"/>
      <c r="E7" s="11"/>
      <c r="F7" s="11"/>
      <c r="G7" s="11"/>
      <c r="H7" s="11"/>
      <c r="I7" s="11"/>
      <c r="J7" s="10"/>
    </row>
  </sheetData>
  <sheetProtection/>
  <mergeCells count="8">
    <mergeCell ref="H3:H4"/>
    <mergeCell ref="I3:I4"/>
    <mergeCell ref="J3:J4"/>
    <mergeCell ref="A2:J2"/>
    <mergeCell ref="A3:A4"/>
    <mergeCell ref="B3:E3"/>
    <mergeCell ref="F3:F4"/>
    <mergeCell ref="G3:G4"/>
  </mergeCells>
  <hyperlinks>
    <hyperlink ref="A2" r:id="rId1" display="garantf1://70308460.4222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98" zoomScaleSheetLayoutView="98" zoomScalePageLayoutView="0" workbookViewId="0" topLeftCell="A11">
      <selection activeCell="F24" sqref="F24"/>
    </sheetView>
  </sheetViews>
  <sheetFormatPr defaultColWidth="9.140625" defaultRowHeight="12.75"/>
  <cols>
    <col min="4" max="4" width="12.28125" style="0" customWidth="1"/>
    <col min="9" max="9" width="9.421875" style="0" bestFit="1" customWidth="1"/>
    <col min="10" max="10" width="8.7109375" style="0" customWidth="1"/>
    <col min="11" max="11" width="13.57421875" style="0" customWidth="1"/>
    <col min="13" max="13" width="10.8515625" style="0" customWidth="1"/>
    <col min="14" max="14" width="11.8515625" style="0" customWidth="1"/>
  </cols>
  <sheetData>
    <row r="1" ht="15.75">
      <c r="J1" s="1" t="s">
        <v>0</v>
      </c>
    </row>
    <row r="2" spans="7:10" ht="18.75" customHeight="1">
      <c r="G2" s="192" t="s">
        <v>302</v>
      </c>
      <c r="H2" s="192"/>
      <c r="I2" s="192"/>
      <c r="J2" s="192"/>
    </row>
    <row r="3" ht="12.75">
      <c r="J3" s="2" t="s">
        <v>1</v>
      </c>
    </row>
    <row r="4" ht="12.75">
      <c r="J4" s="2"/>
    </row>
    <row r="5" spans="7:11" ht="45" customHeight="1">
      <c r="G5" s="193" t="s">
        <v>359</v>
      </c>
      <c r="H5" s="193"/>
      <c r="I5" s="193"/>
      <c r="J5" s="193"/>
      <c r="K5" s="193"/>
    </row>
    <row r="6" spans="6:10" ht="12.75">
      <c r="F6" s="194" t="s">
        <v>36</v>
      </c>
      <c r="G6" s="194"/>
      <c r="H6" s="194"/>
      <c r="I6" s="194"/>
      <c r="J6" s="194"/>
    </row>
    <row r="7" spans="7:10" ht="12.75">
      <c r="G7" s="139"/>
      <c r="H7" s="139"/>
      <c r="I7" s="139"/>
      <c r="J7" s="138" t="s">
        <v>360</v>
      </c>
    </row>
    <row r="8" spans="6:10" ht="12.75">
      <c r="F8" s="194" t="s">
        <v>37</v>
      </c>
      <c r="G8" s="194"/>
      <c r="H8" s="194"/>
      <c r="I8" s="194"/>
      <c r="J8" s="194"/>
    </row>
    <row r="9" spans="9:10" ht="12.75">
      <c r="I9" s="140"/>
      <c r="J9" s="141" t="s">
        <v>426</v>
      </c>
    </row>
    <row r="10" ht="15.75">
      <c r="A10" s="3" t="s">
        <v>2</v>
      </c>
    </row>
    <row r="11" ht="15.75">
      <c r="A11" s="4" t="s">
        <v>430</v>
      </c>
    </row>
    <row r="12" spans="1:8" ht="27.75" customHeight="1">
      <c r="A12" s="3" t="s">
        <v>314</v>
      </c>
      <c r="B12" s="45"/>
      <c r="C12" s="88"/>
      <c r="D12" s="191" t="s">
        <v>327</v>
      </c>
      <c r="E12" s="191"/>
      <c r="F12" s="191"/>
      <c r="G12" s="191"/>
      <c r="H12" s="191"/>
    </row>
    <row r="13" ht="15">
      <c r="A13" s="3" t="s">
        <v>3</v>
      </c>
    </row>
    <row r="17" ht="15">
      <c r="A17" s="3" t="s">
        <v>177</v>
      </c>
    </row>
    <row r="18" spans="1:11" ht="12.75">
      <c r="A18" s="189" t="s">
        <v>178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ht="50.25" customHeight="1">
      <c r="A19" s="195" t="s">
        <v>11</v>
      </c>
      <c r="B19" s="195" t="s">
        <v>12</v>
      </c>
      <c r="C19" s="195"/>
      <c r="D19" s="195"/>
      <c r="E19" s="195"/>
      <c r="F19" s="195" t="s">
        <v>13</v>
      </c>
      <c r="G19" s="195" t="s">
        <v>14</v>
      </c>
      <c r="H19" s="195" t="s">
        <v>101</v>
      </c>
      <c r="I19" s="195" t="s">
        <v>179</v>
      </c>
      <c r="J19" s="195" t="s">
        <v>180</v>
      </c>
      <c r="K19" s="195" t="s">
        <v>181</v>
      </c>
    </row>
    <row r="20" spans="1:11" ht="25.5">
      <c r="A20" s="195"/>
      <c r="B20" s="33" t="s">
        <v>18</v>
      </c>
      <c r="C20" s="33" t="s">
        <v>19</v>
      </c>
      <c r="D20" s="33" t="s">
        <v>21</v>
      </c>
      <c r="E20" s="33" t="s">
        <v>20</v>
      </c>
      <c r="F20" s="195"/>
      <c r="G20" s="195"/>
      <c r="H20" s="195"/>
      <c r="I20" s="195"/>
      <c r="J20" s="195"/>
      <c r="K20" s="195"/>
    </row>
    <row r="21" spans="1:11" ht="12.75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</row>
    <row r="22" spans="1:11" ht="56.25">
      <c r="A22" s="40">
        <v>1</v>
      </c>
      <c r="B22" s="74" t="s">
        <v>278</v>
      </c>
      <c r="C22" s="74" t="s">
        <v>279</v>
      </c>
      <c r="D22" s="74" t="s">
        <v>396</v>
      </c>
      <c r="E22" s="74" t="s">
        <v>397</v>
      </c>
      <c r="F22" s="74" t="s">
        <v>288</v>
      </c>
      <c r="G22" s="40" t="s">
        <v>183</v>
      </c>
      <c r="H22" s="40" t="s">
        <v>184</v>
      </c>
      <c r="I22" s="77">
        <v>86523</v>
      </c>
      <c r="J22" s="92">
        <v>3.99</v>
      </c>
      <c r="K22" s="158">
        <v>311740</v>
      </c>
    </row>
    <row r="23" spans="1:16" ht="57" customHeight="1">
      <c r="A23" s="40">
        <v>2</v>
      </c>
      <c r="B23" s="74" t="s">
        <v>278</v>
      </c>
      <c r="C23" s="74" t="s">
        <v>279</v>
      </c>
      <c r="D23" s="74" t="s">
        <v>396</v>
      </c>
      <c r="E23" s="74" t="s">
        <v>397</v>
      </c>
      <c r="F23" s="74" t="s">
        <v>288</v>
      </c>
      <c r="G23" s="40" t="s">
        <v>185</v>
      </c>
      <c r="H23" s="40" t="s">
        <v>186</v>
      </c>
      <c r="I23" s="32">
        <v>883.55</v>
      </c>
      <c r="J23" s="77">
        <v>5995.72</v>
      </c>
      <c r="K23" s="170">
        <v>7228300</v>
      </c>
      <c r="M23" s="73"/>
      <c r="N23" s="73"/>
      <c r="O23" s="45"/>
      <c r="P23" s="119"/>
    </row>
    <row r="24" spans="1:16" ht="57" customHeight="1">
      <c r="A24" s="40"/>
      <c r="B24" s="74"/>
      <c r="C24" s="74"/>
      <c r="D24" s="74"/>
      <c r="E24" s="74"/>
      <c r="F24" s="74"/>
      <c r="G24" s="40"/>
      <c r="H24" s="40"/>
      <c r="I24" s="32"/>
      <c r="J24" s="77"/>
      <c r="K24" s="144"/>
      <c r="M24" s="73"/>
      <c r="N24" s="73"/>
      <c r="O24" s="45"/>
      <c r="P24" s="119"/>
    </row>
    <row r="25" spans="1:16" ht="57" customHeight="1">
      <c r="A25" s="40"/>
      <c r="B25" s="74"/>
      <c r="C25" s="74"/>
      <c r="D25" s="74"/>
      <c r="E25" s="74"/>
      <c r="F25" s="74"/>
      <c r="G25" s="40"/>
      <c r="H25" s="40"/>
      <c r="I25" s="77"/>
      <c r="J25" s="92"/>
      <c r="K25" s="137"/>
      <c r="M25" s="73"/>
      <c r="N25" s="73"/>
      <c r="O25" s="45"/>
      <c r="P25" s="119"/>
    </row>
    <row r="26" spans="1:16" ht="57" customHeight="1">
      <c r="A26" s="40"/>
      <c r="B26" s="74"/>
      <c r="C26" s="74"/>
      <c r="D26" s="74"/>
      <c r="E26" s="74"/>
      <c r="F26" s="74"/>
      <c r="G26" s="40"/>
      <c r="H26" s="40"/>
      <c r="I26" s="32"/>
      <c r="J26" s="77"/>
      <c r="K26" s="144"/>
      <c r="M26" s="73"/>
      <c r="N26" s="73"/>
      <c r="O26" s="45"/>
      <c r="P26" s="119"/>
    </row>
    <row r="27" spans="1:11" ht="12.7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76">
        <f>SUM(K22:K26)</f>
        <v>7540040</v>
      </c>
    </row>
  </sheetData>
  <sheetProtection/>
  <mergeCells count="14">
    <mergeCell ref="J19:J20"/>
    <mergeCell ref="K19:K20"/>
    <mergeCell ref="A19:A20"/>
    <mergeCell ref="B19:E19"/>
    <mergeCell ref="F19:F20"/>
    <mergeCell ref="G19:G20"/>
    <mergeCell ref="H19:H20"/>
    <mergeCell ref="I19:I20"/>
    <mergeCell ref="D12:H12"/>
    <mergeCell ref="G2:J2"/>
    <mergeCell ref="G5:K5"/>
    <mergeCell ref="F6:J6"/>
    <mergeCell ref="F8:J8"/>
    <mergeCell ref="A18:K18"/>
  </mergeCells>
  <hyperlinks>
    <hyperlink ref="A18" r:id="rId1" display="garantf1://70308460.4223/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6" max="6" width="11.7109375" style="0" bestFit="1" customWidth="1"/>
  </cols>
  <sheetData>
    <row r="1" spans="1:11" s="41" customFormat="1" ht="12.75">
      <c r="A1" s="224" t="s">
        <v>166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="41" customFormat="1" ht="15">
      <c r="A2" s="43" t="s">
        <v>167</v>
      </c>
    </row>
    <row r="3" ht="15">
      <c r="A3" s="5"/>
    </row>
    <row r="4" spans="1:7" ht="12.75">
      <c r="A4" s="6" t="s">
        <v>168</v>
      </c>
      <c r="F4" s="66">
        <f>+L17+'244 (222)'!J7+'244 (223)'!K9+'244 (225)'!I23+'244 (226)'!I33+'244 (227)'!I9+'244 (228)'!I10+'244 (296)'!K7+'244 (310)'!J21+'244 (342)'!K39+'244 (343)'!K11+'244 (343)'!K19+'244 (345)'!K7+'244 (344)'!J8+'244 (346)'!K57+'244 (346)'!K67+'244 (349)'!K12</f>
        <v>13145270.61</v>
      </c>
      <c r="G4" t="s">
        <v>38</v>
      </c>
    </row>
    <row r="5" ht="15.75">
      <c r="A5" s="44" t="s">
        <v>247</v>
      </c>
    </row>
    <row r="6" ht="15.75">
      <c r="A6" s="7" t="s">
        <v>169</v>
      </c>
    </row>
    <row r="7" ht="15">
      <c r="A7" s="5"/>
    </row>
    <row r="8" ht="15">
      <c r="A8" s="3" t="s">
        <v>170</v>
      </c>
    </row>
    <row r="9" ht="15">
      <c r="A9" s="5"/>
    </row>
    <row r="10" spans="1:12" ht="12.75" customHeight="1">
      <c r="A10" s="225" t="s">
        <v>100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ht="15.75" thickBo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4" customHeight="1">
      <c r="A12" s="204" t="s">
        <v>11</v>
      </c>
      <c r="B12" s="207" t="s">
        <v>12</v>
      </c>
      <c r="C12" s="208"/>
      <c r="D12" s="208"/>
      <c r="E12" s="209"/>
      <c r="F12" s="201" t="s">
        <v>13</v>
      </c>
      <c r="G12" s="201" t="s">
        <v>14</v>
      </c>
      <c r="H12" s="201" t="s">
        <v>101</v>
      </c>
      <c r="I12" s="201" t="s">
        <v>102</v>
      </c>
      <c r="J12" s="201" t="s">
        <v>103</v>
      </c>
      <c r="K12" s="201" t="s">
        <v>171</v>
      </c>
      <c r="L12" s="201" t="s">
        <v>105</v>
      </c>
    </row>
    <row r="13" spans="1:12" ht="13.5" thickBot="1">
      <c r="A13" s="205"/>
      <c r="B13" s="210"/>
      <c r="C13" s="211"/>
      <c r="D13" s="211"/>
      <c r="E13" s="212"/>
      <c r="F13" s="202"/>
      <c r="G13" s="202"/>
      <c r="H13" s="202"/>
      <c r="I13" s="202"/>
      <c r="J13" s="202"/>
      <c r="K13" s="202"/>
      <c r="L13" s="202"/>
    </row>
    <row r="14" spans="1:12" ht="26.25" thickBot="1">
      <c r="A14" s="206"/>
      <c r="B14" s="9" t="s">
        <v>18</v>
      </c>
      <c r="C14" s="9" t="s">
        <v>19</v>
      </c>
      <c r="D14" s="9" t="s">
        <v>21</v>
      </c>
      <c r="E14" s="9" t="s">
        <v>20</v>
      </c>
      <c r="F14" s="203"/>
      <c r="G14" s="203"/>
      <c r="H14" s="203"/>
      <c r="I14" s="203"/>
      <c r="J14" s="203"/>
      <c r="K14" s="203"/>
      <c r="L14" s="203"/>
    </row>
    <row r="15" spans="1:12" ht="13.5" thickBot="1">
      <c r="A15" s="12">
        <v>1</v>
      </c>
      <c r="B15" s="9">
        <v>2</v>
      </c>
      <c r="C15" s="9">
        <v>3</v>
      </c>
      <c r="D15" s="9">
        <v>4</v>
      </c>
      <c r="E15" s="9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</row>
    <row r="16" spans="1:12" ht="39" thickBot="1">
      <c r="A16" s="12">
        <v>1</v>
      </c>
      <c r="B16" s="9"/>
      <c r="C16" s="9"/>
      <c r="D16" s="9"/>
      <c r="E16" s="9"/>
      <c r="F16" s="24"/>
      <c r="G16" s="24" t="s">
        <v>172</v>
      </c>
      <c r="H16" s="24"/>
      <c r="I16" s="24"/>
      <c r="J16" s="24"/>
      <c r="K16" s="24"/>
      <c r="L16" s="24"/>
    </row>
    <row r="17" spans="1:12" ht="13.5" thickBot="1">
      <c r="A17" s="12" t="s">
        <v>22</v>
      </c>
      <c r="B17" s="9"/>
      <c r="C17" s="9"/>
      <c r="D17" s="9"/>
      <c r="E17" s="9"/>
      <c r="F17" s="24"/>
      <c r="G17" s="24"/>
      <c r="H17" s="24"/>
      <c r="I17" s="24"/>
      <c r="J17" s="24"/>
      <c r="K17" s="24"/>
      <c r="L17" s="24"/>
    </row>
    <row r="18" spans="1:12" ht="1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1:12" ht="1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1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3" s="45" customFormat="1" ht="12.75"/>
    <row r="24" s="45" customFormat="1" ht="12.75"/>
    <row r="25" s="45" customFormat="1" ht="12.75"/>
    <row r="26" s="45" customFormat="1" ht="12.75"/>
    <row r="27" s="45" customFormat="1" ht="12.75"/>
    <row r="28" spans="1:10" s="45" customFormat="1" ht="15">
      <c r="A28" s="230"/>
      <c r="B28" s="230"/>
      <c r="C28" s="230"/>
      <c r="D28" s="230"/>
      <c r="E28" s="230"/>
      <c r="F28" s="230"/>
      <c r="G28" s="230"/>
      <c r="H28" s="230"/>
      <c r="I28" s="230"/>
      <c r="J28" s="230"/>
    </row>
    <row r="29" spans="1:10" s="45" customFormat="1" ht="15">
      <c r="A29" s="230"/>
      <c r="B29" s="230"/>
      <c r="C29" s="230"/>
      <c r="D29" s="230"/>
      <c r="E29" s="230"/>
      <c r="F29" s="230"/>
      <c r="G29" s="230"/>
      <c r="H29" s="230"/>
      <c r="I29" s="230"/>
      <c r="J29" s="230"/>
    </row>
    <row r="30" s="45" customFormat="1" ht="15">
      <c r="A30" s="47" t="s">
        <v>188</v>
      </c>
    </row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5">
      <c r="A43" s="47"/>
    </row>
    <row r="44" s="45" customFormat="1" ht="15">
      <c r="A44" s="47"/>
    </row>
    <row r="45" s="45" customFormat="1" ht="15">
      <c r="A45" s="47"/>
    </row>
    <row r="46" s="45" customFormat="1" ht="15">
      <c r="A46" s="47"/>
    </row>
    <row r="47" spans="1:9" s="45" customFormat="1" ht="15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s="45" customFormat="1" ht="15">
      <c r="A48" s="228"/>
      <c r="B48" s="228"/>
      <c r="C48" s="228"/>
      <c r="D48" s="228"/>
      <c r="E48" s="228"/>
      <c r="F48" s="228"/>
      <c r="G48" s="228"/>
      <c r="H48" s="228"/>
      <c r="I48" s="228"/>
    </row>
    <row r="49" s="45" customFormat="1" ht="15">
      <c r="A49" s="48"/>
    </row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pans="1:9" s="45" customFormat="1" ht="15">
      <c r="A60" s="228"/>
      <c r="B60" s="228"/>
      <c r="C60" s="228"/>
      <c r="D60" s="228"/>
      <c r="E60" s="228"/>
      <c r="F60" s="228"/>
      <c r="G60" s="228"/>
      <c r="H60" s="228"/>
      <c r="I60" s="228"/>
    </row>
    <row r="61" spans="1:9" s="45" customFormat="1" ht="15">
      <c r="A61" s="228"/>
      <c r="B61" s="228"/>
      <c r="C61" s="228"/>
      <c r="D61" s="228"/>
      <c r="E61" s="228"/>
      <c r="F61" s="228"/>
      <c r="G61" s="228"/>
      <c r="H61" s="228"/>
      <c r="I61" s="228"/>
    </row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pans="1:10" s="45" customFormat="1" ht="15">
      <c r="A73" s="228"/>
      <c r="B73" s="228"/>
      <c r="C73" s="228"/>
      <c r="D73" s="228"/>
      <c r="E73" s="228"/>
      <c r="F73" s="228"/>
      <c r="G73" s="228"/>
      <c r="H73" s="228"/>
      <c r="I73" s="228"/>
      <c r="J73" s="228"/>
    </row>
    <row r="74" spans="1:10" s="45" customFormat="1" ht="15">
      <c r="A74" s="228"/>
      <c r="B74" s="228"/>
      <c r="C74" s="228"/>
      <c r="D74" s="228"/>
      <c r="E74" s="228"/>
      <c r="F74" s="228"/>
      <c r="G74" s="228"/>
      <c r="H74" s="228"/>
      <c r="I74" s="228"/>
      <c r="J74" s="228"/>
    </row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5">
      <c r="A82" s="46" t="s">
        <v>119</v>
      </c>
    </row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20" ht="15">
      <c r="A120" s="3" t="s">
        <v>57</v>
      </c>
    </row>
    <row r="121" ht="15">
      <c r="A121" s="5"/>
    </row>
    <row r="122" ht="15.75">
      <c r="A122" s="3" t="s">
        <v>229</v>
      </c>
    </row>
    <row r="123" ht="15">
      <c r="A123" s="5" t="s">
        <v>230</v>
      </c>
    </row>
  </sheetData>
  <sheetProtection/>
  <mergeCells count="23">
    <mergeCell ref="A12:A14"/>
    <mergeCell ref="B12:E13"/>
    <mergeCell ref="F12:F14"/>
    <mergeCell ref="A73:J73"/>
    <mergeCell ref="A74:J74"/>
    <mergeCell ref="A60:I60"/>
    <mergeCell ref="A61:I61"/>
    <mergeCell ref="A19:L19"/>
    <mergeCell ref="A47:I47"/>
    <mergeCell ref="A48:I48"/>
    <mergeCell ref="A28:J28"/>
    <mergeCell ref="A29:J29"/>
    <mergeCell ref="A20:L20"/>
    <mergeCell ref="A1:K1"/>
    <mergeCell ref="G12:G14"/>
    <mergeCell ref="L12:L14"/>
    <mergeCell ref="A10:L10"/>
    <mergeCell ref="A11:L11"/>
    <mergeCell ref="A18:L18"/>
    <mergeCell ref="H12:H14"/>
    <mergeCell ref="I12:I14"/>
    <mergeCell ref="J12:J14"/>
    <mergeCell ref="K12:K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4">
      <selection activeCell="J30" sqref="J30"/>
    </sheetView>
  </sheetViews>
  <sheetFormatPr defaultColWidth="9.140625" defaultRowHeight="12.75"/>
  <cols>
    <col min="4" max="4" width="13.140625" style="0" customWidth="1"/>
    <col min="5" max="5" width="17.28125" style="0" customWidth="1"/>
    <col min="6" max="6" width="5.7109375" style="0" customWidth="1"/>
    <col min="7" max="7" width="9.00390625" style="0" hidden="1" customWidth="1"/>
    <col min="8" max="8" width="9.140625" style="0" hidden="1" customWidth="1"/>
    <col min="9" max="9" width="18.140625" style="0" customWidth="1"/>
    <col min="10" max="10" width="2.7109375" style="0" customWidth="1"/>
    <col min="11" max="11" width="20.7109375" style="0" customWidth="1"/>
    <col min="12" max="12" width="20.57421875" style="0" customWidth="1"/>
    <col min="13" max="13" width="16.421875" style="0" customWidth="1"/>
  </cols>
  <sheetData>
    <row r="1" ht="12.75">
      <c r="A1" s="6" t="s">
        <v>137</v>
      </c>
    </row>
    <row r="2" ht="15">
      <c r="A2" s="5"/>
    </row>
    <row r="3" spans="1:4" ht="12.75">
      <c r="A3" s="6" t="s">
        <v>138</v>
      </c>
      <c r="D3" s="65">
        <f>+G19+M27+E34+E43</f>
        <v>3000000</v>
      </c>
    </row>
    <row r="4" ht="15.75">
      <c r="A4" s="3" t="s">
        <v>139</v>
      </c>
    </row>
    <row r="5" ht="15">
      <c r="A5" s="5"/>
    </row>
    <row r="6" ht="12.75">
      <c r="A6" s="6" t="s">
        <v>140</v>
      </c>
    </row>
    <row r="7" ht="15">
      <c r="A7" s="3" t="s">
        <v>141</v>
      </c>
    </row>
    <row r="8" ht="15">
      <c r="A8" s="3" t="s">
        <v>142</v>
      </c>
    </row>
    <row r="9" spans="1:2" ht="12.75">
      <c r="A9" s="232" t="s">
        <v>143</v>
      </c>
      <c r="B9" s="232"/>
    </row>
    <row r="10" spans="1:13" ht="15">
      <c r="A10" s="235" t="s">
        <v>11</v>
      </c>
      <c r="B10" s="237" t="s">
        <v>144</v>
      </c>
      <c r="C10" s="237"/>
      <c r="D10" s="237"/>
      <c r="E10" s="237"/>
      <c r="F10" s="237"/>
      <c r="G10" s="235" t="s">
        <v>145</v>
      </c>
      <c r="H10" s="235"/>
      <c r="I10" s="235"/>
      <c r="J10" s="230"/>
      <c r="K10" s="236"/>
      <c r="L10" s="236"/>
      <c r="M10" s="236"/>
    </row>
    <row r="11" spans="1:13" ht="15">
      <c r="A11" s="235"/>
      <c r="B11" s="235" t="s">
        <v>146</v>
      </c>
      <c r="C11" s="235"/>
      <c r="D11" s="235" t="s">
        <v>147</v>
      </c>
      <c r="E11" s="235"/>
      <c r="F11" s="38" t="s">
        <v>148</v>
      </c>
      <c r="G11" s="235"/>
      <c r="H11" s="235"/>
      <c r="I11" s="235"/>
      <c r="J11" s="230"/>
      <c r="K11" s="236"/>
      <c r="L11" s="236"/>
      <c r="M11" s="236"/>
    </row>
    <row r="12" spans="1:13" ht="15">
      <c r="A12" s="38">
        <v>1</v>
      </c>
      <c r="B12" s="235">
        <v>2</v>
      </c>
      <c r="C12" s="235"/>
      <c r="D12" s="235">
        <v>3</v>
      </c>
      <c r="E12" s="235"/>
      <c r="F12" s="38">
        <v>4</v>
      </c>
      <c r="G12" s="235">
        <v>5</v>
      </c>
      <c r="H12" s="235"/>
      <c r="I12" s="235"/>
      <c r="J12" s="230"/>
      <c r="K12" s="236"/>
      <c r="L12" s="236"/>
      <c r="M12" s="236"/>
    </row>
    <row r="13" spans="1:13" ht="15">
      <c r="A13" s="38"/>
      <c r="B13" s="235" t="s">
        <v>149</v>
      </c>
      <c r="C13" s="235"/>
      <c r="D13" s="235"/>
      <c r="E13" s="235"/>
      <c r="F13" s="235"/>
      <c r="G13" s="235"/>
      <c r="H13" s="235"/>
      <c r="I13" s="235"/>
      <c r="J13" s="230"/>
      <c r="K13" s="236"/>
      <c r="L13" s="236"/>
      <c r="M13" s="236"/>
    </row>
    <row r="14" spans="1:13" ht="15">
      <c r="A14" s="38">
        <v>1</v>
      </c>
      <c r="B14" s="235"/>
      <c r="C14" s="235"/>
      <c r="D14" s="235"/>
      <c r="E14" s="235"/>
      <c r="F14" s="38"/>
      <c r="G14" s="235"/>
      <c r="H14" s="235"/>
      <c r="I14" s="235"/>
      <c r="J14" s="230"/>
      <c r="K14" s="236"/>
      <c r="L14" s="236"/>
      <c r="M14" s="236"/>
    </row>
    <row r="15" spans="1:13" ht="15">
      <c r="A15" s="38">
        <v>2</v>
      </c>
      <c r="B15" s="235"/>
      <c r="C15" s="235"/>
      <c r="D15" s="235"/>
      <c r="E15" s="235"/>
      <c r="F15" s="38"/>
      <c r="G15" s="235"/>
      <c r="H15" s="235"/>
      <c r="I15" s="235"/>
      <c r="J15" s="230"/>
      <c r="K15" s="236"/>
      <c r="L15" s="236"/>
      <c r="M15" s="236"/>
    </row>
    <row r="16" spans="1:13" ht="15">
      <c r="A16" s="38">
        <v>3</v>
      </c>
      <c r="B16" s="235"/>
      <c r="C16" s="235"/>
      <c r="D16" s="235"/>
      <c r="E16" s="235"/>
      <c r="F16" s="38"/>
      <c r="G16" s="235"/>
      <c r="H16" s="235"/>
      <c r="I16" s="235"/>
      <c r="J16" s="230"/>
      <c r="K16" s="236"/>
      <c r="L16" s="236"/>
      <c r="M16" s="236"/>
    </row>
    <row r="17" spans="1:13" ht="15">
      <c r="A17" s="38">
        <v>4</v>
      </c>
      <c r="B17" s="235"/>
      <c r="C17" s="235"/>
      <c r="D17" s="235"/>
      <c r="E17" s="235"/>
      <c r="F17" s="38"/>
      <c r="G17" s="235"/>
      <c r="H17" s="235"/>
      <c r="I17" s="235"/>
      <c r="J17" s="230"/>
      <c r="K17" s="236"/>
      <c r="L17" s="236"/>
      <c r="M17" s="236"/>
    </row>
    <row r="18" spans="1:13" ht="15">
      <c r="A18" s="38">
        <v>5</v>
      </c>
      <c r="B18" s="235"/>
      <c r="C18" s="235"/>
      <c r="D18" s="235"/>
      <c r="E18" s="235"/>
      <c r="F18" s="38"/>
      <c r="G18" s="235"/>
      <c r="H18" s="235"/>
      <c r="I18" s="235"/>
      <c r="J18" s="230"/>
      <c r="K18" s="236"/>
      <c r="L18" s="236"/>
      <c r="M18" s="236"/>
    </row>
    <row r="19" spans="1:13" ht="15">
      <c r="A19" s="39"/>
      <c r="B19" s="233"/>
      <c r="C19" s="233"/>
      <c r="D19" s="233"/>
      <c r="E19" s="233"/>
      <c r="F19" s="39"/>
      <c r="G19" s="233"/>
      <c r="H19" s="233"/>
      <c r="I19" s="233"/>
      <c r="J19" s="230"/>
      <c r="K19" s="236"/>
      <c r="L19" s="236"/>
      <c r="M19" s="236"/>
    </row>
    <row r="20" spans="1:13" ht="1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1:13" ht="12.75">
      <c r="A21" s="188" t="s">
        <v>63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2.75">
      <c r="A22" s="195" t="s">
        <v>11</v>
      </c>
      <c r="B22" s="195"/>
      <c r="C22" s="195" t="s">
        <v>150</v>
      </c>
      <c r="D22" s="195"/>
      <c r="E22" s="195"/>
      <c r="F22" s="195"/>
      <c r="G22" s="195"/>
      <c r="H22" s="195" t="s">
        <v>151</v>
      </c>
      <c r="I22" s="195"/>
      <c r="J22" s="195"/>
      <c r="K22" s="195"/>
      <c r="L22" s="195"/>
      <c r="M22" s="195"/>
    </row>
    <row r="23" spans="1:13" ht="64.5" customHeight="1">
      <c r="A23" s="195"/>
      <c r="B23" s="195"/>
      <c r="C23" s="195" t="s">
        <v>152</v>
      </c>
      <c r="D23" s="195"/>
      <c r="E23" s="195" t="s">
        <v>153</v>
      </c>
      <c r="F23" s="195"/>
      <c r="G23" s="195"/>
      <c r="H23" s="195"/>
      <c r="I23" s="190" t="s">
        <v>154</v>
      </c>
      <c r="J23" s="190"/>
      <c r="K23" s="33" t="s">
        <v>155</v>
      </c>
      <c r="L23" s="33" t="s">
        <v>156</v>
      </c>
      <c r="M23" s="33" t="s">
        <v>157</v>
      </c>
    </row>
    <row r="24" spans="1:13" ht="12.75">
      <c r="A24" s="234">
        <v>1</v>
      </c>
      <c r="B24" s="234"/>
      <c r="C24" s="234">
        <v>10</v>
      </c>
      <c r="D24" s="234"/>
      <c r="E24" s="234">
        <v>11</v>
      </c>
      <c r="F24" s="234"/>
      <c r="G24" s="234"/>
      <c r="H24" s="234"/>
      <c r="I24" s="234">
        <v>12</v>
      </c>
      <c r="J24" s="234"/>
      <c r="K24" s="40">
        <v>13</v>
      </c>
      <c r="L24" s="40">
        <v>14</v>
      </c>
      <c r="M24" s="40">
        <v>15</v>
      </c>
    </row>
    <row r="25" spans="1:13" ht="15">
      <c r="A25" s="233">
        <v>1</v>
      </c>
      <c r="B25" s="233"/>
      <c r="C25" s="233">
        <v>702</v>
      </c>
      <c r="D25" s="233"/>
      <c r="E25" s="233">
        <v>410719988</v>
      </c>
      <c r="F25" s="233"/>
      <c r="G25" s="233"/>
      <c r="H25" s="233"/>
      <c r="I25" s="233">
        <v>243</v>
      </c>
      <c r="J25" s="233"/>
      <c r="K25" s="39"/>
      <c r="L25" s="39"/>
      <c r="M25" s="39">
        <v>3000000</v>
      </c>
    </row>
    <row r="26" spans="1:13" ht="15">
      <c r="A26" s="233">
        <v>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39"/>
      <c r="L26" s="39"/>
      <c r="M26" s="39"/>
    </row>
    <row r="27" spans="1:13" ht="15">
      <c r="A27" s="233">
        <v>3</v>
      </c>
      <c r="B27" s="233"/>
      <c r="C27" s="233"/>
      <c r="D27" s="233"/>
      <c r="E27" s="233"/>
      <c r="F27" s="233"/>
      <c r="G27" s="233"/>
      <c r="H27" s="233"/>
      <c r="I27" s="233" t="s">
        <v>158</v>
      </c>
      <c r="J27" s="233"/>
      <c r="K27" s="39"/>
      <c r="L27" s="39"/>
      <c r="M27" s="39">
        <f>M25</f>
        <v>3000000</v>
      </c>
    </row>
    <row r="28" spans="1:13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1" ht="15">
      <c r="A29" s="36" t="s">
        <v>165</v>
      </c>
      <c r="B29" s="36"/>
      <c r="C29" s="36"/>
      <c r="D29" s="36"/>
      <c r="E29" s="36"/>
      <c r="F29" s="36"/>
      <c r="G29" s="36"/>
      <c r="H29" s="36"/>
      <c r="I29" s="36"/>
      <c r="K29" s="36"/>
    </row>
    <row r="30" spans="1:5" ht="12.75">
      <c r="A30" s="189" t="s">
        <v>125</v>
      </c>
      <c r="B30" s="189"/>
      <c r="C30" s="189"/>
      <c r="D30" s="189"/>
      <c r="E30" s="189"/>
    </row>
    <row r="31" spans="1:5" ht="45">
      <c r="A31" s="40" t="s">
        <v>11</v>
      </c>
      <c r="B31" s="40" t="s">
        <v>14</v>
      </c>
      <c r="C31" s="40" t="s">
        <v>126</v>
      </c>
      <c r="D31" s="40" t="s">
        <v>159</v>
      </c>
      <c r="E31" s="40" t="s">
        <v>160</v>
      </c>
    </row>
    <row r="32" spans="1:5" ht="12.75">
      <c r="A32" s="40">
        <v>1</v>
      </c>
      <c r="B32" s="40">
        <v>2</v>
      </c>
      <c r="C32" s="40">
        <v>3</v>
      </c>
      <c r="D32" s="40">
        <v>4</v>
      </c>
      <c r="E32" s="40">
        <v>5</v>
      </c>
    </row>
    <row r="33" spans="1:5" ht="15">
      <c r="A33" s="39"/>
      <c r="B33" s="39"/>
      <c r="C33" s="39"/>
      <c r="D33" s="39"/>
      <c r="E33" s="39"/>
    </row>
    <row r="34" spans="1:5" ht="15">
      <c r="A34" s="39"/>
      <c r="B34" s="39" t="s">
        <v>22</v>
      </c>
      <c r="C34" s="39" t="s">
        <v>161</v>
      </c>
      <c r="D34" s="39" t="s">
        <v>161</v>
      </c>
      <c r="E34" s="39"/>
    </row>
    <row r="35" ht="15">
      <c r="A35" s="5"/>
    </row>
    <row r="36" ht="15">
      <c r="A36" s="5"/>
    </row>
    <row r="37" spans="1:5" ht="15">
      <c r="A37" s="197" t="s">
        <v>32</v>
      </c>
      <c r="B37" s="197"/>
      <c r="C37" s="197"/>
      <c r="D37" s="197"/>
      <c r="E37" s="197"/>
    </row>
    <row r="38" ht="15">
      <c r="A38" s="5"/>
    </row>
    <row r="39" spans="1:5" ht="12.75">
      <c r="A39" s="231" t="s">
        <v>162</v>
      </c>
      <c r="B39" s="231"/>
      <c r="C39" s="231"/>
      <c r="D39" s="231"/>
      <c r="E39" s="231"/>
    </row>
    <row r="40" spans="1:5" ht="45">
      <c r="A40" s="40" t="s">
        <v>11</v>
      </c>
      <c r="B40" s="40" t="s">
        <v>14</v>
      </c>
      <c r="C40" s="40" t="s">
        <v>126</v>
      </c>
      <c r="D40" s="40" t="s">
        <v>159</v>
      </c>
      <c r="E40" s="40" t="s">
        <v>160</v>
      </c>
    </row>
    <row r="41" spans="1:5" ht="12.75">
      <c r="A41" s="40">
        <v>1</v>
      </c>
      <c r="B41" s="40">
        <v>2</v>
      </c>
      <c r="C41" s="40">
        <v>3</v>
      </c>
      <c r="D41" s="40">
        <v>4</v>
      </c>
      <c r="E41" s="40">
        <v>5</v>
      </c>
    </row>
    <row r="42" spans="1:5" ht="51">
      <c r="A42" s="39">
        <v>1</v>
      </c>
      <c r="B42" s="32" t="s">
        <v>163</v>
      </c>
      <c r="C42" s="39"/>
      <c r="D42" s="39"/>
      <c r="E42" s="39"/>
    </row>
    <row r="43" spans="1:5" ht="15">
      <c r="A43" s="39"/>
      <c r="B43" s="39" t="s">
        <v>22</v>
      </c>
      <c r="C43" s="39" t="s">
        <v>161</v>
      </c>
      <c r="D43" s="39" t="s">
        <v>161</v>
      </c>
      <c r="E43" s="39"/>
    </row>
  </sheetData>
  <sheetProtection/>
  <mergeCells count="66">
    <mergeCell ref="A10:A11"/>
    <mergeCell ref="B10:F10"/>
    <mergeCell ref="G10:I11"/>
    <mergeCell ref="J10:M10"/>
    <mergeCell ref="B11:C11"/>
    <mergeCell ref="D11:E11"/>
    <mergeCell ref="J11:M11"/>
    <mergeCell ref="B12:C12"/>
    <mergeCell ref="D12:E12"/>
    <mergeCell ref="G12:I12"/>
    <mergeCell ref="J12:M12"/>
    <mergeCell ref="B13:I13"/>
    <mergeCell ref="J13:M13"/>
    <mergeCell ref="B14:C14"/>
    <mergeCell ref="D14:E14"/>
    <mergeCell ref="G14:I14"/>
    <mergeCell ref="J14:M14"/>
    <mergeCell ref="B15:C15"/>
    <mergeCell ref="D15:E15"/>
    <mergeCell ref="G15:I15"/>
    <mergeCell ref="J15:M15"/>
    <mergeCell ref="B16:C16"/>
    <mergeCell ref="D16:E16"/>
    <mergeCell ref="G16:I16"/>
    <mergeCell ref="J16:M16"/>
    <mergeCell ref="B17:C17"/>
    <mergeCell ref="D17:E17"/>
    <mergeCell ref="G17:I17"/>
    <mergeCell ref="J17:M17"/>
    <mergeCell ref="B18:C18"/>
    <mergeCell ref="D18:E18"/>
    <mergeCell ref="G18:I18"/>
    <mergeCell ref="J18:M18"/>
    <mergeCell ref="B19:C19"/>
    <mergeCell ref="D19:E19"/>
    <mergeCell ref="G19:I19"/>
    <mergeCell ref="J19:M19"/>
    <mergeCell ref="A20:M20"/>
    <mergeCell ref="A21:M21"/>
    <mergeCell ref="A22:B22"/>
    <mergeCell ref="C22:G22"/>
    <mergeCell ref="H22:M22"/>
    <mergeCell ref="A23:B23"/>
    <mergeCell ref="C23:D23"/>
    <mergeCell ref="E23:H23"/>
    <mergeCell ref="I23:J23"/>
    <mergeCell ref="I25:J25"/>
    <mergeCell ref="A24:B24"/>
    <mergeCell ref="C24:D24"/>
    <mergeCell ref="E24:H24"/>
    <mergeCell ref="I24:J24"/>
    <mergeCell ref="I27:J27"/>
    <mergeCell ref="A26:B26"/>
    <mergeCell ref="C26:D26"/>
    <mergeCell ref="E26:H26"/>
    <mergeCell ref="I26:J26"/>
    <mergeCell ref="A30:E30"/>
    <mergeCell ref="A39:E39"/>
    <mergeCell ref="A9:B9"/>
    <mergeCell ref="A37:E37"/>
    <mergeCell ref="A27:B27"/>
    <mergeCell ref="C27:D27"/>
    <mergeCell ref="E27:H27"/>
    <mergeCell ref="A25:B25"/>
    <mergeCell ref="C25:D25"/>
    <mergeCell ref="E25:H25"/>
  </mergeCells>
  <hyperlinks>
    <hyperlink ref="A1" r:id="rId1" display="garantf1://70308460.1003425286/"/>
    <hyperlink ref="A3" r:id="rId2" display="garantf1://70308460.1003425286/"/>
    <hyperlink ref="A6" r:id="rId3" display="garantf1://70308460.1003425286/"/>
    <hyperlink ref="B10" r:id="rId4" display="garantf1://12012604.18/"/>
    <hyperlink ref="A21" r:id="rId5" display="garantf1://70308460.4225/"/>
    <hyperlink ref="A30" r:id="rId6" display="garantf1://70308460.4310/"/>
  </hyperlinks>
  <printOptions/>
  <pageMargins left="0.75" right="0.75" top="1" bottom="1" header="0.5" footer="0.5"/>
  <pageSetup horizontalDpi="600" verticalDpi="600" orientation="portrait" paperSize="9" scale="61" r:id="rId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89" zoomScaleSheetLayoutView="89" zoomScalePageLayoutView="0" workbookViewId="0" topLeftCell="A7">
      <selection activeCell="L23" sqref="L23"/>
    </sheetView>
  </sheetViews>
  <sheetFormatPr defaultColWidth="9.140625" defaultRowHeight="12.75"/>
  <cols>
    <col min="4" max="4" width="10.00390625" style="0" customWidth="1"/>
    <col min="7" max="7" width="27.7109375" style="0" customWidth="1"/>
    <col min="10" max="11" width="11.421875" style="0" bestFit="1" customWidth="1"/>
  </cols>
  <sheetData>
    <row r="1" spans="1:10" ht="15">
      <c r="A1" s="197" t="s">
        <v>124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5">
      <c r="A2" s="5"/>
    </row>
    <row r="3" spans="1:10" ht="12.75">
      <c r="A3" s="188" t="s">
        <v>132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>
      <c r="A4" s="190" t="s">
        <v>11</v>
      </c>
      <c r="B4" s="190" t="s">
        <v>12</v>
      </c>
      <c r="C4" s="190"/>
      <c r="D4" s="190"/>
      <c r="E4" s="190"/>
      <c r="F4" s="195" t="s">
        <v>13</v>
      </c>
      <c r="G4" s="195" t="s">
        <v>14</v>
      </c>
      <c r="H4" s="234" t="s">
        <v>126</v>
      </c>
      <c r="I4" s="238" t="s">
        <v>127</v>
      </c>
      <c r="J4" s="234" t="s">
        <v>134</v>
      </c>
    </row>
    <row r="5" spans="1:10" ht="12.75">
      <c r="A5" s="190"/>
      <c r="B5" s="190"/>
      <c r="C5" s="190"/>
      <c r="D5" s="190"/>
      <c r="E5" s="190"/>
      <c r="F5" s="195"/>
      <c r="G5" s="195"/>
      <c r="H5" s="234"/>
      <c r="I5" s="238"/>
      <c r="J5" s="234"/>
    </row>
    <row r="6" spans="1:10" ht="33.75" customHeight="1">
      <c r="A6" s="190"/>
      <c r="B6" s="33" t="s">
        <v>18</v>
      </c>
      <c r="C6" s="33" t="s">
        <v>19</v>
      </c>
      <c r="D6" s="33" t="s">
        <v>21</v>
      </c>
      <c r="E6" s="33" t="s">
        <v>20</v>
      </c>
      <c r="F6" s="195"/>
      <c r="G6" s="195"/>
      <c r="H6" s="234"/>
      <c r="I6" s="238"/>
      <c r="J6" s="234"/>
    </row>
    <row r="7" spans="1:10" ht="12.75">
      <c r="A7" s="4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40">
        <v>7</v>
      </c>
      <c r="H7" s="40">
        <v>8</v>
      </c>
      <c r="I7" s="40">
        <v>9</v>
      </c>
      <c r="J7" s="40">
        <v>10</v>
      </c>
    </row>
    <row r="8" spans="1:10" ht="20.25" customHeight="1" thickBot="1">
      <c r="A8" s="39"/>
      <c r="B8" s="74" t="s">
        <v>278</v>
      </c>
      <c r="C8" s="74" t="s">
        <v>279</v>
      </c>
      <c r="D8" s="74" t="s">
        <v>280</v>
      </c>
      <c r="E8" s="74" t="s">
        <v>308</v>
      </c>
      <c r="F8" s="33">
        <v>346</v>
      </c>
      <c r="G8" s="40" t="s">
        <v>128</v>
      </c>
      <c r="H8" s="39">
        <v>1</v>
      </c>
      <c r="I8" s="39">
        <v>10500</v>
      </c>
      <c r="J8" s="161">
        <v>10500</v>
      </c>
    </row>
    <row r="9" spans="1:11" ht="20.25" customHeight="1" thickBot="1">
      <c r="A9" s="69">
        <v>2</v>
      </c>
      <c r="B9" s="57" t="s">
        <v>278</v>
      </c>
      <c r="C9" s="58" t="s">
        <v>279</v>
      </c>
      <c r="D9" s="71" t="s">
        <v>415</v>
      </c>
      <c r="E9" s="58" t="s">
        <v>308</v>
      </c>
      <c r="F9" s="59" t="s">
        <v>297</v>
      </c>
      <c r="G9" s="40" t="s">
        <v>416</v>
      </c>
      <c r="H9" s="39"/>
      <c r="I9" s="39"/>
      <c r="J9" s="137"/>
      <c r="K9" t="s">
        <v>368</v>
      </c>
    </row>
    <row r="10" spans="1:10" ht="16.5" customHeight="1">
      <c r="A10" s="77"/>
      <c r="B10" s="50"/>
      <c r="C10" s="50"/>
      <c r="D10" s="50"/>
      <c r="E10" s="50"/>
      <c r="F10" s="50"/>
      <c r="G10" s="40" t="s">
        <v>129</v>
      </c>
      <c r="H10" s="39"/>
      <c r="I10" s="39"/>
      <c r="J10" s="51"/>
    </row>
    <row r="11" spans="1:10" ht="33" customHeight="1">
      <c r="A11" s="39"/>
      <c r="B11" s="33"/>
      <c r="C11" s="33"/>
      <c r="D11" s="33"/>
      <c r="E11" s="33"/>
      <c r="F11" s="33"/>
      <c r="G11" s="40" t="s">
        <v>130</v>
      </c>
      <c r="H11" s="39"/>
      <c r="I11" s="39"/>
      <c r="J11" s="39"/>
    </row>
    <row r="12" spans="1:10" ht="15">
      <c r="A12" s="40" t="s">
        <v>22</v>
      </c>
      <c r="B12" s="33"/>
      <c r="C12" s="33"/>
      <c r="D12" s="33"/>
      <c r="E12" s="33"/>
      <c r="F12" s="33"/>
      <c r="G12" s="40"/>
      <c r="H12" s="39"/>
      <c r="I12" s="39"/>
      <c r="J12" s="102">
        <f>+J10+J8+J9</f>
        <v>10500</v>
      </c>
    </row>
    <row r="13" spans="1:10" ht="15">
      <c r="A13" s="228"/>
      <c r="B13" s="228"/>
      <c r="C13" s="228"/>
      <c r="D13" s="228"/>
      <c r="E13" s="228"/>
      <c r="F13" s="228"/>
      <c r="G13" s="228"/>
      <c r="H13" s="228"/>
      <c r="I13" s="228"/>
      <c r="J13" s="228"/>
    </row>
    <row r="14" ht="15">
      <c r="A14" s="23"/>
    </row>
    <row r="15" spans="1:10" ht="15">
      <c r="A15" s="197" t="s">
        <v>131</v>
      </c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 ht="12.75">
      <c r="A16" s="239" t="s">
        <v>125</v>
      </c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1" ht="12.75" customHeight="1">
      <c r="A17" s="190" t="s">
        <v>11</v>
      </c>
      <c r="B17" s="190" t="s">
        <v>12</v>
      </c>
      <c r="C17" s="190"/>
      <c r="D17" s="190"/>
      <c r="E17" s="190"/>
      <c r="F17" s="195" t="s">
        <v>13</v>
      </c>
      <c r="G17" s="195" t="s">
        <v>133</v>
      </c>
      <c r="H17" s="240" t="s">
        <v>101</v>
      </c>
      <c r="I17" s="234" t="s">
        <v>126</v>
      </c>
      <c r="J17" s="238" t="s">
        <v>127</v>
      </c>
      <c r="K17" s="234" t="s">
        <v>136</v>
      </c>
    </row>
    <row r="18" spans="1:11" ht="12.75">
      <c r="A18" s="190"/>
      <c r="B18" s="190"/>
      <c r="C18" s="190"/>
      <c r="D18" s="190"/>
      <c r="E18" s="190"/>
      <c r="F18" s="195"/>
      <c r="G18" s="195"/>
      <c r="H18" s="241"/>
      <c r="I18" s="234"/>
      <c r="J18" s="238"/>
      <c r="K18" s="234"/>
    </row>
    <row r="19" spans="1:11" ht="34.5" customHeight="1">
      <c r="A19" s="190"/>
      <c r="B19" s="33" t="s">
        <v>18</v>
      </c>
      <c r="C19" s="33" t="s">
        <v>19</v>
      </c>
      <c r="D19" s="33" t="s">
        <v>21</v>
      </c>
      <c r="E19" s="33" t="s">
        <v>20</v>
      </c>
      <c r="F19" s="195"/>
      <c r="G19" s="195"/>
      <c r="H19" s="242"/>
      <c r="I19" s="234"/>
      <c r="J19" s="238"/>
      <c r="K19" s="234"/>
    </row>
    <row r="20" spans="1:11" ht="12.75">
      <c r="A20" s="40">
        <v>1</v>
      </c>
      <c r="B20" s="101">
        <v>2</v>
      </c>
      <c r="C20" s="101">
        <v>3</v>
      </c>
      <c r="D20" s="101">
        <v>4</v>
      </c>
      <c r="E20" s="101">
        <v>5</v>
      </c>
      <c r="F20" s="101">
        <v>6</v>
      </c>
      <c r="G20" s="40">
        <v>7</v>
      </c>
      <c r="H20" s="40">
        <v>8</v>
      </c>
      <c r="I20" s="40">
        <v>9</v>
      </c>
      <c r="J20" s="40">
        <v>10</v>
      </c>
      <c r="K20" s="40">
        <v>11</v>
      </c>
    </row>
    <row r="21" spans="1:12" ht="35.25" customHeight="1">
      <c r="A21" s="39">
        <v>1</v>
      </c>
      <c r="B21" s="74" t="s">
        <v>278</v>
      </c>
      <c r="C21" s="74" t="s">
        <v>279</v>
      </c>
      <c r="D21" s="74" t="s">
        <v>280</v>
      </c>
      <c r="E21" s="74" t="s">
        <v>308</v>
      </c>
      <c r="F21" s="74" t="s">
        <v>292</v>
      </c>
      <c r="G21" s="32" t="s">
        <v>412</v>
      </c>
      <c r="H21" s="40"/>
      <c r="I21" s="40"/>
      <c r="J21" s="40"/>
      <c r="K21" s="158">
        <v>126600</v>
      </c>
      <c r="L21" t="s">
        <v>443</v>
      </c>
    </row>
    <row r="22" spans="1:12" ht="35.25" customHeight="1" thickBot="1">
      <c r="A22" s="39">
        <v>2</v>
      </c>
      <c r="B22" s="74" t="s">
        <v>278</v>
      </c>
      <c r="C22" s="74" t="s">
        <v>279</v>
      </c>
      <c r="D22" s="74" t="s">
        <v>280</v>
      </c>
      <c r="E22" s="74" t="s">
        <v>308</v>
      </c>
      <c r="F22" s="74" t="s">
        <v>292</v>
      </c>
      <c r="G22" s="32" t="s">
        <v>412</v>
      </c>
      <c r="H22" s="40"/>
      <c r="I22" s="40"/>
      <c r="J22" s="40"/>
      <c r="K22" s="158">
        <v>-126600</v>
      </c>
      <c r="L22" t="s">
        <v>443</v>
      </c>
    </row>
    <row r="23" spans="1:11" ht="35.25" customHeight="1" thickBot="1">
      <c r="A23" s="39"/>
      <c r="B23" s="57"/>
      <c r="C23" s="58"/>
      <c r="D23" s="71"/>
      <c r="E23" s="58"/>
      <c r="F23" s="74"/>
      <c r="G23" s="40"/>
      <c r="H23" s="40"/>
      <c r="I23" s="39"/>
      <c r="J23" s="39"/>
      <c r="K23" s="137"/>
    </row>
    <row r="24" spans="1:11" ht="15">
      <c r="A24" s="39" t="s">
        <v>22</v>
      </c>
      <c r="B24" s="33"/>
      <c r="C24" s="33"/>
      <c r="D24" s="33"/>
      <c r="E24" s="33"/>
      <c r="F24" s="33"/>
      <c r="G24" s="39"/>
      <c r="H24" s="39"/>
      <c r="I24" s="39"/>
      <c r="J24" s="39"/>
      <c r="K24" s="76">
        <f>+K21+K23+K22</f>
        <v>0</v>
      </c>
    </row>
  </sheetData>
  <sheetProtection/>
  <mergeCells count="20">
    <mergeCell ref="B4:E5"/>
    <mergeCell ref="F4:F6"/>
    <mergeCell ref="G4:G6"/>
    <mergeCell ref="K17:K19"/>
    <mergeCell ref="A17:A19"/>
    <mergeCell ref="B17:E18"/>
    <mergeCell ref="G17:G19"/>
    <mergeCell ref="H17:H19"/>
    <mergeCell ref="A13:J13"/>
    <mergeCell ref="A15:J15"/>
    <mergeCell ref="H4:H6"/>
    <mergeCell ref="I4:I6"/>
    <mergeCell ref="J4:J6"/>
    <mergeCell ref="A1:J1"/>
    <mergeCell ref="F17:F19"/>
    <mergeCell ref="J17:J19"/>
    <mergeCell ref="I17:I19"/>
    <mergeCell ref="A3:J3"/>
    <mergeCell ref="A4:A6"/>
    <mergeCell ref="A16:J16"/>
  </mergeCells>
  <hyperlinks>
    <hyperlink ref="A3" r:id="rId1" display="garantf1://70308460.4310/"/>
    <hyperlink ref="A16" r:id="rId2" display="garantf1://70308460.4340/"/>
  </hyperlinks>
  <printOptions/>
  <pageMargins left="0.75" right="0.75" top="1" bottom="1" header="0.5" footer="0.5"/>
  <pageSetup horizontalDpi="600" verticalDpi="600" orientation="portrait" paperSize="9" scale="60"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A1" sqref="A1:I1"/>
    </sheetView>
  </sheetViews>
  <sheetFormatPr defaultColWidth="9.140625" defaultRowHeight="12.75"/>
  <cols>
    <col min="4" max="4" width="10.28125" style="0" customWidth="1"/>
    <col min="7" max="7" width="55.00390625" style="0" customWidth="1"/>
    <col min="8" max="8" width="10.57421875" style="0" customWidth="1"/>
    <col min="9" max="9" width="10.00390625" style="0" customWidth="1"/>
  </cols>
  <sheetData>
    <row r="1" spans="1:9" ht="15">
      <c r="A1" s="197" t="s">
        <v>32</v>
      </c>
      <c r="B1" s="197"/>
      <c r="C1" s="197"/>
      <c r="D1" s="197"/>
      <c r="E1" s="197"/>
      <c r="F1" s="197"/>
      <c r="G1" s="197"/>
      <c r="H1" s="197"/>
      <c r="I1" s="197"/>
    </row>
    <row r="2" ht="15">
      <c r="A2" s="5"/>
    </row>
    <row r="3" spans="1:9" ht="13.5" thickBot="1">
      <c r="A3" s="243" t="s">
        <v>114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04" t="s">
        <v>11</v>
      </c>
      <c r="B4" s="207" t="s">
        <v>12</v>
      </c>
      <c r="C4" s="208"/>
      <c r="D4" s="208"/>
      <c r="E4" s="209"/>
      <c r="F4" s="201" t="s">
        <v>13</v>
      </c>
      <c r="G4" s="201" t="s">
        <v>14</v>
      </c>
      <c r="H4" s="204" t="s">
        <v>115</v>
      </c>
      <c r="I4" s="204" t="s">
        <v>116</v>
      </c>
    </row>
    <row r="5" spans="1:9" ht="13.5" thickBot="1">
      <c r="A5" s="205"/>
      <c r="B5" s="210"/>
      <c r="C5" s="211"/>
      <c r="D5" s="211"/>
      <c r="E5" s="212"/>
      <c r="F5" s="202"/>
      <c r="G5" s="202"/>
      <c r="H5" s="205"/>
      <c r="I5" s="205"/>
    </row>
    <row r="6" spans="1:9" ht="26.25" thickBot="1">
      <c r="A6" s="206"/>
      <c r="B6" s="9" t="s">
        <v>18</v>
      </c>
      <c r="C6" s="9" t="s">
        <v>19</v>
      </c>
      <c r="D6" s="9" t="s">
        <v>21</v>
      </c>
      <c r="E6" s="9" t="s">
        <v>20</v>
      </c>
      <c r="F6" s="203"/>
      <c r="G6" s="203"/>
      <c r="H6" s="206"/>
      <c r="I6" s="206"/>
    </row>
    <row r="7" spans="1:9" ht="13.5" thickBot="1">
      <c r="A7" s="14">
        <v>1</v>
      </c>
      <c r="B7" s="9">
        <v>2</v>
      </c>
      <c r="C7" s="9">
        <v>3</v>
      </c>
      <c r="D7" s="9">
        <v>4</v>
      </c>
      <c r="E7" s="9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3.5" thickBot="1">
      <c r="A8" s="14">
        <v>1</v>
      </c>
      <c r="B8" s="9"/>
      <c r="C8" s="9"/>
      <c r="D8" s="9"/>
      <c r="E8" s="9"/>
      <c r="F8" s="24"/>
      <c r="G8" s="24" t="s">
        <v>117</v>
      </c>
      <c r="H8" s="24"/>
      <c r="I8" s="24"/>
    </row>
    <row r="9" spans="1:9" ht="13.5" thickBot="1">
      <c r="A9" s="14"/>
      <c r="B9" s="9"/>
      <c r="C9" s="9"/>
      <c r="D9" s="9"/>
      <c r="E9" s="9"/>
      <c r="F9" s="24"/>
      <c r="G9" s="24" t="s">
        <v>118</v>
      </c>
      <c r="H9" s="24"/>
      <c r="I9" s="24"/>
    </row>
    <row r="10" spans="1:9" ht="13.5" thickBot="1">
      <c r="A10" s="14" t="s">
        <v>22</v>
      </c>
      <c r="B10" s="9"/>
      <c r="C10" s="9"/>
      <c r="D10" s="9"/>
      <c r="E10" s="9"/>
      <c r="F10" s="24"/>
      <c r="G10" s="24"/>
      <c r="H10" s="24"/>
      <c r="I10" s="24"/>
    </row>
    <row r="11" spans="1:9" ht="15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9" ht="15">
      <c r="A12" s="229"/>
      <c r="B12" s="229"/>
      <c r="C12" s="229"/>
      <c r="D12" s="229"/>
      <c r="E12" s="229"/>
      <c r="F12" s="229"/>
      <c r="G12" s="229"/>
      <c r="H12" s="229"/>
      <c r="I12" s="229"/>
    </row>
    <row r="13" ht="15">
      <c r="A13" s="3" t="s">
        <v>119</v>
      </c>
    </row>
    <row r="14" ht="15">
      <c r="A14" s="3"/>
    </row>
    <row r="15" spans="1:9" ht="15">
      <c r="A15" s="197" t="s">
        <v>120</v>
      </c>
      <c r="B15" s="197"/>
      <c r="C15" s="197"/>
      <c r="D15" s="197"/>
      <c r="E15" s="197"/>
      <c r="F15" s="197"/>
      <c r="G15" s="197"/>
      <c r="H15" s="197"/>
      <c r="I15" s="197"/>
    </row>
    <row r="16" ht="15">
      <c r="A16" s="5"/>
    </row>
    <row r="17" spans="1:9" ht="12.75">
      <c r="A17" s="189" t="s">
        <v>63</v>
      </c>
      <c r="B17" s="189"/>
      <c r="C17" s="189"/>
      <c r="D17" s="189"/>
      <c r="E17" s="189"/>
      <c r="F17" s="189"/>
      <c r="G17" s="189"/>
      <c r="H17" s="189"/>
      <c r="I17" s="189"/>
    </row>
    <row r="18" spans="1:9" ht="12.75">
      <c r="A18" s="190" t="s">
        <v>11</v>
      </c>
      <c r="B18" s="190" t="s">
        <v>12</v>
      </c>
      <c r="C18" s="190"/>
      <c r="D18" s="190"/>
      <c r="E18" s="190"/>
      <c r="F18" s="195" t="s">
        <v>13</v>
      </c>
      <c r="G18" s="190" t="s">
        <v>14</v>
      </c>
      <c r="H18" s="195" t="s">
        <v>115</v>
      </c>
      <c r="I18" s="195" t="s">
        <v>116</v>
      </c>
    </row>
    <row r="19" spans="1:9" ht="12.75">
      <c r="A19" s="190"/>
      <c r="B19" s="190"/>
      <c r="C19" s="190"/>
      <c r="D19" s="190"/>
      <c r="E19" s="190"/>
      <c r="F19" s="195"/>
      <c r="G19" s="190"/>
      <c r="H19" s="195"/>
      <c r="I19" s="195"/>
    </row>
    <row r="20" spans="1:9" ht="25.5">
      <c r="A20" s="190"/>
      <c r="B20" s="33" t="s">
        <v>18</v>
      </c>
      <c r="C20" s="33" t="s">
        <v>19</v>
      </c>
      <c r="D20" s="33" t="s">
        <v>21</v>
      </c>
      <c r="E20" s="33" t="s">
        <v>20</v>
      </c>
      <c r="F20" s="195"/>
      <c r="G20" s="190"/>
      <c r="H20" s="195"/>
      <c r="I20" s="195"/>
    </row>
    <row r="21" spans="1:9" ht="12.7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2">
        <v>6</v>
      </c>
      <c r="G21" s="32">
        <v>7</v>
      </c>
      <c r="H21" s="32">
        <v>8</v>
      </c>
      <c r="I21" s="32">
        <v>9</v>
      </c>
    </row>
    <row r="22" spans="1:9" ht="69.75" customHeight="1">
      <c r="A22" s="116">
        <v>1</v>
      </c>
      <c r="B22" s="74" t="s">
        <v>278</v>
      </c>
      <c r="C22" s="74" t="s">
        <v>279</v>
      </c>
      <c r="D22" s="74" t="s">
        <v>280</v>
      </c>
      <c r="E22" s="74" t="s">
        <v>308</v>
      </c>
      <c r="F22" s="74" t="s">
        <v>291</v>
      </c>
      <c r="G22" s="82" t="s">
        <v>121</v>
      </c>
      <c r="H22" s="32"/>
      <c r="I22" s="75"/>
    </row>
    <row r="23" spans="1:9" ht="75.75" customHeight="1">
      <c r="A23" s="117"/>
      <c r="B23" s="118"/>
      <c r="C23" s="118"/>
      <c r="D23" s="118"/>
      <c r="E23" s="118"/>
      <c r="F23" s="118"/>
      <c r="G23" s="82" t="s">
        <v>122</v>
      </c>
      <c r="H23" s="32"/>
      <c r="I23" s="32"/>
    </row>
    <row r="24" spans="1:9" ht="22.5" customHeight="1">
      <c r="A24" s="117"/>
      <c r="B24" s="118"/>
      <c r="C24" s="118"/>
      <c r="D24" s="118"/>
      <c r="E24" s="118"/>
      <c r="F24" s="118"/>
      <c r="G24" s="82" t="s">
        <v>123</v>
      </c>
      <c r="H24" s="32"/>
      <c r="I24" s="32"/>
    </row>
    <row r="25" spans="1:9" ht="12.75">
      <c r="A25" s="32" t="s">
        <v>22</v>
      </c>
      <c r="B25" s="33"/>
      <c r="C25" s="33"/>
      <c r="D25" s="33"/>
      <c r="E25" s="33"/>
      <c r="F25" s="32"/>
      <c r="G25" s="32"/>
      <c r="H25" s="32"/>
      <c r="I25" s="105">
        <f>+I22</f>
        <v>0</v>
      </c>
    </row>
    <row r="26" spans="1:9" ht="15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 ht="15">
      <c r="A27" s="229"/>
      <c r="B27" s="229"/>
      <c r="C27" s="229"/>
      <c r="D27" s="229"/>
      <c r="E27" s="229"/>
      <c r="F27" s="229"/>
      <c r="G27" s="229"/>
      <c r="H27" s="229"/>
      <c r="I27" s="229"/>
    </row>
    <row r="28" ht="15">
      <c r="A28" s="3" t="s">
        <v>119</v>
      </c>
    </row>
  </sheetData>
  <sheetProtection/>
  <mergeCells count="20">
    <mergeCell ref="I18:I20"/>
    <mergeCell ref="A15:I15"/>
    <mergeCell ref="A1:I1"/>
    <mergeCell ref="A3:I3"/>
    <mergeCell ref="A4:A6"/>
    <mergeCell ref="B4:E5"/>
    <mergeCell ref="F4:F6"/>
    <mergeCell ref="G4:G6"/>
    <mergeCell ref="H4:H6"/>
    <mergeCell ref="I4:I6"/>
    <mergeCell ref="A26:I26"/>
    <mergeCell ref="A27:I27"/>
    <mergeCell ref="A11:I11"/>
    <mergeCell ref="A12:I12"/>
    <mergeCell ref="A17:I17"/>
    <mergeCell ref="A18:A20"/>
    <mergeCell ref="B18:E19"/>
    <mergeCell ref="F18:F20"/>
    <mergeCell ref="G18:G20"/>
    <mergeCell ref="H18:H20"/>
  </mergeCells>
  <hyperlinks>
    <hyperlink ref="A3" r:id="rId1" display="garantf1://70308460.4225/"/>
    <hyperlink ref="A17" r:id="rId2" display="garantf1://70308460.4226/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93" zoomScaleSheetLayoutView="93" zoomScalePageLayoutView="0" workbookViewId="0" topLeftCell="A21">
      <selection activeCell="L30" sqref="L30"/>
    </sheetView>
  </sheetViews>
  <sheetFormatPr defaultColWidth="9.140625" defaultRowHeight="12.75"/>
  <cols>
    <col min="1" max="3" width="9.28125" style="0" bestFit="1" customWidth="1"/>
    <col min="4" max="4" width="11.140625" style="0" customWidth="1"/>
    <col min="5" max="5" width="9.28125" style="0" bestFit="1" customWidth="1"/>
    <col min="6" max="6" width="9.57421875" style="0" bestFit="1" customWidth="1"/>
    <col min="7" max="7" width="11.57421875" style="0" customWidth="1"/>
    <col min="8" max="9" width="9.28125" style="0" bestFit="1" customWidth="1"/>
    <col min="10" max="10" width="11.421875" style="0" bestFit="1" customWidth="1"/>
    <col min="11" max="11" width="9.28125" style="0" bestFit="1" customWidth="1"/>
    <col min="12" max="12" width="10.8515625" style="0" bestFit="1" customWidth="1"/>
  </cols>
  <sheetData>
    <row r="1" ht="12.75">
      <c r="A1" s="6" t="s">
        <v>96</v>
      </c>
    </row>
    <row r="2" ht="15">
      <c r="A2" s="5"/>
    </row>
    <row r="3" spans="1:6" ht="12.75">
      <c r="A3" s="6" t="s">
        <v>97</v>
      </c>
      <c r="F3" s="63">
        <f>+L18+J31+'242(225,226)'!I10+'242(225,226)'!I25+'242(310,346)'!J12+'242(310,346)'!K24</f>
        <v>272973.2</v>
      </c>
    </row>
    <row r="4" ht="15.75">
      <c r="A4" s="3" t="s">
        <v>135</v>
      </c>
    </row>
    <row r="5" ht="15">
      <c r="A5" s="3" t="s">
        <v>98</v>
      </c>
    </row>
    <row r="6" spans="1:12" ht="15">
      <c r="A6" s="197" t="s">
        <v>99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ht="15">
      <c r="A7" s="5"/>
    </row>
    <row r="8" spans="1:12" ht="12.75" customHeight="1">
      <c r="A8" s="225" t="s">
        <v>100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ht="1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ht="15.75" thickBo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6" ht="37.5" customHeight="1" thickBot="1">
      <c r="A11" s="254" t="s">
        <v>11</v>
      </c>
      <c r="B11" s="218" t="s">
        <v>12</v>
      </c>
      <c r="C11" s="219"/>
      <c r="D11" s="219"/>
      <c r="E11" s="220"/>
      <c r="F11" s="201" t="s">
        <v>13</v>
      </c>
      <c r="G11" s="201" t="s">
        <v>14</v>
      </c>
      <c r="H11" s="201" t="s">
        <v>101</v>
      </c>
      <c r="I11" s="201" t="s">
        <v>102</v>
      </c>
      <c r="J11" s="201" t="s">
        <v>103</v>
      </c>
      <c r="K11" s="201" t="s">
        <v>104</v>
      </c>
      <c r="L11" s="201" t="s">
        <v>105</v>
      </c>
      <c r="P11" s="73"/>
    </row>
    <row r="12" spans="1:12" ht="26.25" thickBot="1">
      <c r="A12" s="255"/>
      <c r="B12" s="9" t="s">
        <v>18</v>
      </c>
      <c r="C12" s="24" t="s">
        <v>19</v>
      </c>
      <c r="D12" s="24" t="s">
        <v>21</v>
      </c>
      <c r="E12" s="24" t="s">
        <v>20</v>
      </c>
      <c r="F12" s="203"/>
      <c r="G12" s="203"/>
      <c r="H12" s="203"/>
      <c r="I12" s="203"/>
      <c r="J12" s="203"/>
      <c r="K12" s="203"/>
      <c r="L12" s="203"/>
    </row>
    <row r="13" spans="1:12" ht="13.5" thickBot="1">
      <c r="A13" s="34">
        <v>1</v>
      </c>
      <c r="B13" s="3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</row>
    <row r="14" spans="1:12" ht="39" thickBot="1">
      <c r="A14" s="69">
        <v>1</v>
      </c>
      <c r="B14" s="57" t="s">
        <v>278</v>
      </c>
      <c r="C14" s="58" t="s">
        <v>279</v>
      </c>
      <c r="D14" s="71" t="s">
        <v>396</v>
      </c>
      <c r="E14" s="58" t="s">
        <v>308</v>
      </c>
      <c r="F14" s="59" t="s">
        <v>309</v>
      </c>
      <c r="G14" s="70" t="s">
        <v>106</v>
      </c>
      <c r="H14" s="72" t="s">
        <v>107</v>
      </c>
      <c r="I14" s="60">
        <v>2</v>
      </c>
      <c r="J14" s="61">
        <v>12</v>
      </c>
      <c r="K14" s="60">
        <v>1400</v>
      </c>
      <c r="L14" s="159">
        <v>17673.2</v>
      </c>
    </row>
    <row r="15" spans="1:12" ht="92.25" customHeight="1" thickBot="1">
      <c r="A15" s="69">
        <v>2</v>
      </c>
      <c r="B15" s="57"/>
      <c r="C15" s="58"/>
      <c r="D15" s="71"/>
      <c r="E15" s="58" t="s">
        <v>308</v>
      </c>
      <c r="F15" s="59" t="s">
        <v>309</v>
      </c>
      <c r="G15" s="70" t="s">
        <v>108</v>
      </c>
      <c r="H15" s="72" t="s">
        <v>109</v>
      </c>
      <c r="I15" s="115">
        <v>11.28</v>
      </c>
      <c r="J15" s="61">
        <v>12</v>
      </c>
      <c r="K15" s="60">
        <v>3.6</v>
      </c>
      <c r="L15" s="124"/>
    </row>
    <row r="16" spans="1:12" ht="90" thickBot="1">
      <c r="A16" s="10">
        <v>3</v>
      </c>
      <c r="B16" s="56"/>
      <c r="C16" s="14"/>
      <c r="D16" s="56"/>
      <c r="E16" s="14"/>
      <c r="F16" s="11"/>
      <c r="G16" s="104" t="s">
        <v>328</v>
      </c>
      <c r="H16" s="72" t="s">
        <v>107</v>
      </c>
      <c r="I16" s="115">
        <v>2</v>
      </c>
      <c r="J16" s="115">
        <v>12</v>
      </c>
      <c r="K16" s="115">
        <v>95.58</v>
      </c>
      <c r="L16" s="125"/>
    </row>
    <row r="17" spans="1:12" ht="15.75" thickBot="1">
      <c r="A17" s="10"/>
      <c r="B17" s="9"/>
      <c r="C17" s="9"/>
      <c r="D17" s="9"/>
      <c r="E17" s="9"/>
      <c r="F17" s="11"/>
      <c r="G17" s="11"/>
      <c r="H17" s="11"/>
      <c r="I17" s="11"/>
      <c r="J17" s="11"/>
      <c r="K17" s="11"/>
      <c r="L17" s="11"/>
    </row>
    <row r="18" spans="1:14" ht="15.75" thickBot="1">
      <c r="A18" s="12" t="s">
        <v>22</v>
      </c>
      <c r="B18" s="9"/>
      <c r="C18" s="9"/>
      <c r="D18" s="9"/>
      <c r="E18" s="9"/>
      <c r="F18" s="11"/>
      <c r="G18" s="11"/>
      <c r="H18" s="11"/>
      <c r="I18" s="11"/>
      <c r="J18" s="11"/>
      <c r="K18" s="11"/>
      <c r="L18" s="109">
        <f>+L14+L15+L16</f>
        <v>17673.2</v>
      </c>
      <c r="N18" s="73"/>
    </row>
    <row r="19" ht="15">
      <c r="A19" s="3" t="s">
        <v>110</v>
      </c>
    </row>
    <row r="20" spans="1:10" ht="15">
      <c r="A20" s="197" t="s">
        <v>111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2" ht="12.75">
      <c r="A21" s="244" t="s">
        <v>100</v>
      </c>
      <c r="B21" s="244"/>
    </row>
    <row r="22" ht="15.75" thickBot="1">
      <c r="A22" s="5"/>
    </row>
    <row r="23" spans="1:10" ht="24" customHeight="1">
      <c r="A23" s="245" t="s">
        <v>11</v>
      </c>
      <c r="B23" s="248" t="s">
        <v>12</v>
      </c>
      <c r="C23" s="249"/>
      <c r="D23" s="249"/>
      <c r="E23" s="250"/>
      <c r="F23" s="245" t="s">
        <v>13</v>
      </c>
      <c r="G23" s="245" t="s">
        <v>14</v>
      </c>
      <c r="H23" s="245" t="s">
        <v>112</v>
      </c>
      <c r="I23" s="245" t="s">
        <v>16</v>
      </c>
      <c r="J23" s="245" t="s">
        <v>61</v>
      </c>
    </row>
    <row r="24" spans="1:10" ht="13.5" thickBot="1">
      <c r="A24" s="246"/>
      <c r="B24" s="251"/>
      <c r="C24" s="252"/>
      <c r="D24" s="252"/>
      <c r="E24" s="253"/>
      <c r="F24" s="246"/>
      <c r="G24" s="246"/>
      <c r="H24" s="246"/>
      <c r="I24" s="246"/>
      <c r="J24" s="246"/>
    </row>
    <row r="25" spans="1:10" ht="24.75" thickBot="1">
      <c r="A25" s="247"/>
      <c r="B25" s="112" t="s">
        <v>18</v>
      </c>
      <c r="C25" s="112" t="s">
        <v>19</v>
      </c>
      <c r="D25" s="112" t="s">
        <v>21</v>
      </c>
      <c r="E25" s="112" t="s">
        <v>20</v>
      </c>
      <c r="F25" s="247"/>
      <c r="G25" s="247"/>
      <c r="H25" s="247"/>
      <c r="I25" s="247"/>
      <c r="J25" s="247"/>
    </row>
    <row r="26" spans="1:10" ht="13.5" thickBot="1">
      <c r="A26" s="110">
        <v>1</v>
      </c>
      <c r="B26" s="112">
        <v>2</v>
      </c>
      <c r="C26" s="112">
        <v>3</v>
      </c>
      <c r="D26" s="112">
        <v>4</v>
      </c>
      <c r="E26" s="112">
        <v>5</v>
      </c>
      <c r="F26" s="112">
        <v>6</v>
      </c>
      <c r="G26" s="112">
        <v>7</v>
      </c>
      <c r="H26" s="112">
        <v>8</v>
      </c>
      <c r="I26" s="112">
        <v>9</v>
      </c>
      <c r="J26" s="112">
        <v>10</v>
      </c>
    </row>
    <row r="27" spans="1:12" ht="60">
      <c r="A27" s="91">
        <v>1</v>
      </c>
      <c r="B27" s="132" t="s">
        <v>278</v>
      </c>
      <c r="C27" s="132" t="s">
        <v>279</v>
      </c>
      <c r="D27" s="132" t="s">
        <v>280</v>
      </c>
      <c r="E27" s="132" t="s">
        <v>308</v>
      </c>
      <c r="F27" s="132" t="s">
        <v>309</v>
      </c>
      <c r="G27" s="133" t="s">
        <v>332</v>
      </c>
      <c r="H27" s="113">
        <v>6914.4</v>
      </c>
      <c r="I27" s="113">
        <v>1</v>
      </c>
      <c r="J27" s="160">
        <v>110000</v>
      </c>
      <c r="L27" s="51"/>
    </row>
    <row r="28" spans="1:10" ht="60">
      <c r="A28" s="38">
        <v>2</v>
      </c>
      <c r="B28" s="95" t="s">
        <v>278</v>
      </c>
      <c r="C28" s="95" t="s">
        <v>279</v>
      </c>
      <c r="D28" s="95" t="s">
        <v>431</v>
      </c>
      <c r="E28" s="95" t="s">
        <v>308</v>
      </c>
      <c r="F28" s="95" t="s">
        <v>309</v>
      </c>
      <c r="G28" s="38" t="s">
        <v>333</v>
      </c>
      <c r="H28" s="135">
        <v>10000</v>
      </c>
      <c r="I28" s="135">
        <v>11</v>
      </c>
      <c r="J28" s="86">
        <v>102000</v>
      </c>
    </row>
    <row r="29" spans="1:10" ht="60">
      <c r="A29" s="38">
        <v>3</v>
      </c>
      <c r="B29" s="95" t="s">
        <v>278</v>
      </c>
      <c r="C29" s="95" t="s">
        <v>279</v>
      </c>
      <c r="D29" s="95" t="s">
        <v>431</v>
      </c>
      <c r="E29" s="95" t="s">
        <v>308</v>
      </c>
      <c r="F29" s="95" t="s">
        <v>309</v>
      </c>
      <c r="G29" s="38" t="s">
        <v>333</v>
      </c>
      <c r="H29" s="135">
        <v>20400</v>
      </c>
      <c r="I29" s="135">
        <v>7</v>
      </c>
      <c r="J29" s="86">
        <v>142800</v>
      </c>
    </row>
    <row r="30" spans="1:12" ht="60">
      <c r="A30" s="91">
        <v>1</v>
      </c>
      <c r="B30" s="132" t="s">
        <v>278</v>
      </c>
      <c r="C30" s="132" t="s">
        <v>279</v>
      </c>
      <c r="D30" s="132" t="s">
        <v>280</v>
      </c>
      <c r="E30" s="132" t="s">
        <v>308</v>
      </c>
      <c r="F30" s="132" t="s">
        <v>309</v>
      </c>
      <c r="G30" s="133" t="s">
        <v>332</v>
      </c>
      <c r="H30" s="113">
        <v>6914.4</v>
      </c>
      <c r="I30" s="113">
        <v>1</v>
      </c>
      <c r="J30" s="160">
        <v>-110000</v>
      </c>
      <c r="L30" s="51"/>
    </row>
    <row r="31" spans="1:10" ht="13.5" thickBot="1">
      <c r="A31" s="114"/>
      <c r="B31" s="112"/>
      <c r="C31" s="112"/>
      <c r="D31" s="112"/>
      <c r="E31" s="112"/>
      <c r="F31" s="112"/>
      <c r="G31" s="112" t="s">
        <v>22</v>
      </c>
      <c r="H31" s="112"/>
      <c r="I31" s="112"/>
      <c r="J31" s="134">
        <f>+J27+J28+J29+J30</f>
        <v>244800</v>
      </c>
    </row>
    <row r="32" ht="15">
      <c r="A32" s="23" t="s">
        <v>113</v>
      </c>
    </row>
    <row r="33" ht="15">
      <c r="A33" s="23"/>
    </row>
    <row r="34" spans="1:10" ht="15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5">
      <c r="A35" s="229"/>
      <c r="B35" s="229"/>
      <c r="C35" s="229"/>
      <c r="D35" s="229"/>
      <c r="E35" s="229"/>
      <c r="F35" s="229"/>
      <c r="G35" s="229"/>
      <c r="H35" s="229"/>
      <c r="I35" s="229"/>
      <c r="J35" s="229"/>
    </row>
  </sheetData>
  <sheetProtection/>
  <mergeCells count="24">
    <mergeCell ref="L11:L12"/>
    <mergeCell ref="A8:L8"/>
    <mergeCell ref="A9:L9"/>
    <mergeCell ref="A10:L10"/>
    <mergeCell ref="H11:H12"/>
    <mergeCell ref="I11:I12"/>
    <mergeCell ref="A11:A12"/>
    <mergeCell ref="B11:E11"/>
    <mergeCell ref="A34:J34"/>
    <mergeCell ref="A35:J35"/>
    <mergeCell ref="F11:F12"/>
    <mergeCell ref="G11:G12"/>
    <mergeCell ref="F23:F25"/>
    <mergeCell ref="G23:G25"/>
    <mergeCell ref="A6:L6"/>
    <mergeCell ref="A20:J20"/>
    <mergeCell ref="A21:B21"/>
    <mergeCell ref="H23:H25"/>
    <mergeCell ref="I23:I25"/>
    <mergeCell ref="J23:J25"/>
    <mergeCell ref="A23:A25"/>
    <mergeCell ref="B23:E24"/>
    <mergeCell ref="J11:J12"/>
    <mergeCell ref="K11:K12"/>
  </mergeCells>
  <hyperlinks>
    <hyperlink ref="A1" r:id="rId1" display="garantf1://70308460.1003425283/"/>
    <hyperlink ref="A3" r:id="rId2" display="garantf1://70308460.1003425283/"/>
    <hyperlink ref="A8" r:id="rId3" display="garantf1://70308460.4221/"/>
    <hyperlink ref="A21" r:id="rId4" display="garantf1://70308460.4221/"/>
  </hyperlinks>
  <printOptions/>
  <pageMargins left="0.75" right="0.75" top="1" bottom="1" header="0.5" footer="0.5"/>
  <pageSetup horizontalDpi="600" verticalDpi="600" orientation="portrait" paperSize="9" scale="72" r:id="rId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95" zoomScaleSheetLayoutView="95" zoomScalePageLayoutView="0" workbookViewId="0" topLeftCell="A13">
      <selection activeCell="A1" sqref="A1:L1"/>
    </sheetView>
  </sheetViews>
  <sheetFormatPr defaultColWidth="9.140625" defaultRowHeight="12.75"/>
  <cols>
    <col min="6" max="6" width="11.28125" style="0" customWidth="1"/>
  </cols>
  <sheetData>
    <row r="1" spans="1:12" ht="40.5" customHeight="1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ht="15">
      <c r="A2" s="5"/>
    </row>
    <row r="3" spans="1:8" ht="15">
      <c r="A3" s="3" t="s">
        <v>81</v>
      </c>
      <c r="F3" s="64">
        <f>+J13+L20+J27</f>
        <v>31500</v>
      </c>
      <c r="H3" t="s">
        <v>38</v>
      </c>
    </row>
    <row r="4" ht="15">
      <c r="A4" s="3" t="s">
        <v>82</v>
      </c>
    </row>
    <row r="5" ht="15.75">
      <c r="A5" s="3" t="s">
        <v>83</v>
      </c>
    </row>
    <row r="6" ht="15">
      <c r="A6" s="3" t="s">
        <v>84</v>
      </c>
    </row>
    <row r="7" spans="1:2" ht="15">
      <c r="A7" s="262" t="s">
        <v>85</v>
      </c>
      <c r="B7" s="262"/>
    </row>
    <row r="8" spans="1:10" ht="13.5" thickBot="1">
      <c r="A8" s="265" t="s">
        <v>86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ht="50.25" customHeight="1" thickBot="1">
      <c r="A9" s="28" t="s">
        <v>11</v>
      </c>
      <c r="B9" s="218" t="s">
        <v>12</v>
      </c>
      <c r="C9" s="219"/>
      <c r="D9" s="219"/>
      <c r="E9" s="220"/>
      <c r="F9" s="201" t="s">
        <v>14</v>
      </c>
      <c r="G9" s="201" t="s">
        <v>51</v>
      </c>
      <c r="H9" s="201" t="s">
        <v>70</v>
      </c>
      <c r="I9" s="201" t="s">
        <v>71</v>
      </c>
      <c r="J9" s="201" t="s">
        <v>72</v>
      </c>
    </row>
    <row r="10" spans="1:10" ht="26.25" thickBot="1">
      <c r="A10" s="29"/>
      <c r="B10" s="9" t="s">
        <v>18</v>
      </c>
      <c r="C10" s="9" t="s">
        <v>19</v>
      </c>
      <c r="D10" s="9" t="s">
        <v>21</v>
      </c>
      <c r="E10" s="9" t="s">
        <v>20</v>
      </c>
      <c r="F10" s="203"/>
      <c r="G10" s="203"/>
      <c r="H10" s="203"/>
      <c r="I10" s="203"/>
      <c r="J10" s="203"/>
    </row>
    <row r="11" spans="1:10" ht="13.5" thickBot="1">
      <c r="A11" s="29">
        <v>1</v>
      </c>
      <c r="B11" s="9">
        <v>2</v>
      </c>
      <c r="C11" s="9">
        <v>3</v>
      </c>
      <c r="D11" s="9">
        <v>4</v>
      </c>
      <c r="E11" s="9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</row>
    <row r="12" spans="1:10" ht="39" thickBot="1">
      <c r="A12" s="29">
        <v>1</v>
      </c>
      <c r="B12" s="74" t="s">
        <v>278</v>
      </c>
      <c r="C12" s="74" t="s">
        <v>279</v>
      </c>
      <c r="D12" s="74" t="s">
        <v>425</v>
      </c>
      <c r="E12" s="74" t="s">
        <v>319</v>
      </c>
      <c r="F12" s="24" t="s">
        <v>87</v>
      </c>
      <c r="G12" s="25"/>
      <c r="H12" s="25"/>
      <c r="I12" s="25"/>
      <c r="J12" s="25">
        <v>31500</v>
      </c>
    </row>
    <row r="13" spans="1:10" ht="13.5" thickBot="1">
      <c r="A13" s="29" t="s">
        <v>22</v>
      </c>
      <c r="B13" s="9"/>
      <c r="C13" s="9"/>
      <c r="D13" s="9"/>
      <c r="E13" s="9"/>
      <c r="F13" s="24"/>
      <c r="G13" s="25"/>
      <c r="H13" s="25"/>
      <c r="I13" s="25"/>
      <c r="J13" s="25">
        <f>J12</f>
        <v>31500</v>
      </c>
    </row>
    <row r="14" spans="1:2" ht="15">
      <c r="A14" s="263" t="s">
        <v>85</v>
      </c>
      <c r="B14" s="263"/>
    </row>
    <row r="15" spans="1:12" ht="15.75" thickBot="1">
      <c r="A15" s="264" t="s">
        <v>88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2" ht="77.25" thickBot="1">
      <c r="A16" s="201" t="s">
        <v>11</v>
      </c>
      <c r="B16" s="256" t="s">
        <v>12</v>
      </c>
      <c r="C16" s="257"/>
      <c r="D16" s="257"/>
      <c r="E16" s="258"/>
      <c r="F16" s="201" t="s">
        <v>13</v>
      </c>
      <c r="G16" s="201" t="s">
        <v>14</v>
      </c>
      <c r="H16" s="201" t="s">
        <v>50</v>
      </c>
      <c r="I16" s="201" t="s">
        <v>89</v>
      </c>
      <c r="J16" s="201" t="s">
        <v>90</v>
      </c>
      <c r="K16" s="26" t="s">
        <v>64</v>
      </c>
      <c r="L16" s="201" t="s">
        <v>66</v>
      </c>
    </row>
    <row r="17" spans="1:12" ht="26.25" thickBot="1">
      <c r="A17" s="203"/>
      <c r="B17" s="9" t="s">
        <v>18</v>
      </c>
      <c r="C17" s="9" t="s">
        <v>19</v>
      </c>
      <c r="D17" s="9" t="s">
        <v>21</v>
      </c>
      <c r="E17" s="9" t="s">
        <v>20</v>
      </c>
      <c r="F17" s="203"/>
      <c r="G17" s="203"/>
      <c r="H17" s="203"/>
      <c r="I17" s="203"/>
      <c r="J17" s="203"/>
      <c r="K17" s="24" t="s">
        <v>65</v>
      </c>
      <c r="L17" s="203"/>
    </row>
    <row r="18" spans="1:12" ht="15.75" thickBot="1">
      <c r="A18" s="10">
        <v>1</v>
      </c>
      <c r="B18" s="11">
        <v>2</v>
      </c>
      <c r="C18" s="11">
        <v>3</v>
      </c>
      <c r="D18" s="11"/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</row>
    <row r="19" spans="1:12" ht="24.75" thickBot="1">
      <c r="A19" s="10">
        <v>1</v>
      </c>
      <c r="B19" s="11"/>
      <c r="C19" s="11"/>
      <c r="D19" s="11"/>
      <c r="E19" s="11"/>
      <c r="F19" s="11"/>
      <c r="G19" s="11"/>
      <c r="H19" s="27" t="s">
        <v>91</v>
      </c>
      <c r="I19" s="11"/>
      <c r="J19" s="11"/>
      <c r="K19" s="11"/>
      <c r="L19" s="11"/>
    </row>
    <row r="20" spans="1:12" ht="15.75" thickBot="1">
      <c r="A20" s="12" t="s">
        <v>22</v>
      </c>
      <c r="B20" s="11"/>
      <c r="C20" s="11"/>
      <c r="D20" s="11"/>
      <c r="E20" s="11"/>
      <c r="F20" s="11"/>
      <c r="G20" s="11"/>
      <c r="H20" s="27"/>
      <c r="I20" s="11"/>
      <c r="J20" s="11"/>
      <c r="K20" s="11"/>
      <c r="L20" s="11"/>
    </row>
    <row r="21" spans="1:2" ht="13.5">
      <c r="A21" s="259" t="s">
        <v>92</v>
      </c>
      <c r="B21" s="260"/>
    </row>
    <row r="22" spans="1:10" ht="15.75" thickBot="1">
      <c r="A22" s="197" t="s">
        <v>93</v>
      </c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0" ht="24.75" customHeight="1" thickBot="1">
      <c r="A23" s="28" t="s">
        <v>11</v>
      </c>
      <c r="B23" s="218" t="s">
        <v>12</v>
      </c>
      <c r="C23" s="219"/>
      <c r="D23" s="219"/>
      <c r="E23" s="220"/>
      <c r="F23" s="201" t="s">
        <v>14</v>
      </c>
      <c r="G23" s="201" t="s">
        <v>89</v>
      </c>
      <c r="H23" s="201" t="s">
        <v>70</v>
      </c>
      <c r="I23" s="201" t="s">
        <v>94</v>
      </c>
      <c r="J23" s="201" t="s">
        <v>72</v>
      </c>
    </row>
    <row r="24" spans="1:10" ht="26.25" thickBot="1">
      <c r="A24" s="29"/>
      <c r="B24" s="9" t="s">
        <v>18</v>
      </c>
      <c r="C24" s="9" t="s">
        <v>19</v>
      </c>
      <c r="D24" s="9" t="s">
        <v>21</v>
      </c>
      <c r="E24" s="9" t="s">
        <v>20</v>
      </c>
      <c r="F24" s="203"/>
      <c r="G24" s="203"/>
      <c r="H24" s="203"/>
      <c r="I24" s="203"/>
      <c r="J24" s="203"/>
    </row>
    <row r="25" spans="1:10" ht="13.5" thickBot="1">
      <c r="A25" s="29">
        <v>1</v>
      </c>
      <c r="B25" s="9">
        <v>2</v>
      </c>
      <c r="C25" s="9">
        <v>3</v>
      </c>
      <c r="D25" s="9">
        <v>4</v>
      </c>
      <c r="E25" s="9">
        <v>5</v>
      </c>
      <c r="F25" s="25">
        <v>6</v>
      </c>
      <c r="G25" s="25">
        <v>7</v>
      </c>
      <c r="H25" s="25">
        <v>8</v>
      </c>
      <c r="I25" s="25">
        <v>9</v>
      </c>
      <c r="J25" s="25">
        <v>10</v>
      </c>
    </row>
    <row r="26" spans="1:10" ht="26.25" thickBot="1">
      <c r="A26" s="29">
        <v>1</v>
      </c>
      <c r="B26" s="9"/>
      <c r="C26" s="9"/>
      <c r="D26" s="9"/>
      <c r="E26" s="9"/>
      <c r="F26" s="25" t="s">
        <v>95</v>
      </c>
      <c r="G26" s="25"/>
      <c r="H26" s="25"/>
      <c r="I26" s="25"/>
      <c r="J26" s="25"/>
    </row>
    <row r="27" spans="1:10" ht="13.5" thickBot="1">
      <c r="A27" s="29" t="s">
        <v>22</v>
      </c>
      <c r="B27" s="9"/>
      <c r="C27" s="9"/>
      <c r="D27" s="9"/>
      <c r="E27" s="9"/>
      <c r="F27" s="24"/>
      <c r="G27" s="25"/>
      <c r="H27" s="25"/>
      <c r="I27" s="25"/>
      <c r="J27" s="25"/>
    </row>
  </sheetData>
  <sheetProtection/>
  <mergeCells count="27">
    <mergeCell ref="A1:L1"/>
    <mergeCell ref="A7:B7"/>
    <mergeCell ref="A14:B14"/>
    <mergeCell ref="A15:L15"/>
    <mergeCell ref="A8:J8"/>
    <mergeCell ref="I9:I10"/>
    <mergeCell ref="J9:J10"/>
    <mergeCell ref="L16:L17"/>
    <mergeCell ref="B23:E23"/>
    <mergeCell ref="F23:F24"/>
    <mergeCell ref="G23:G24"/>
    <mergeCell ref="H23:H24"/>
    <mergeCell ref="I23:I24"/>
    <mergeCell ref="J23:J24"/>
    <mergeCell ref="A22:J22"/>
    <mergeCell ref="A21:B21"/>
    <mergeCell ref="A16:A17"/>
    <mergeCell ref="I16:I17"/>
    <mergeCell ref="J16:J17"/>
    <mergeCell ref="B9:E9"/>
    <mergeCell ref="F9:F10"/>
    <mergeCell ref="G9:G10"/>
    <mergeCell ref="H9:H10"/>
    <mergeCell ref="B16:E16"/>
    <mergeCell ref="F16:F17"/>
    <mergeCell ref="G16:G17"/>
    <mergeCell ref="H16:H17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140625" defaultRowHeight="12.75"/>
  <cols>
    <col min="4" max="4" width="10.421875" style="0" customWidth="1"/>
    <col min="7" max="7" width="19.28125" style="0" customWidth="1"/>
  </cols>
  <sheetData>
    <row r="1" spans="1:10" ht="15.75">
      <c r="A1" s="266" t="s">
        <v>58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01.2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14</v>
      </c>
      <c r="H3" s="195" t="s">
        <v>59</v>
      </c>
      <c r="I3" s="195" t="s">
        <v>60</v>
      </c>
      <c r="J3" s="195" t="s">
        <v>61</v>
      </c>
    </row>
    <row r="4" spans="1:10" ht="25.5">
      <c r="A4" s="195"/>
      <c r="B4" s="33" t="s">
        <v>18</v>
      </c>
      <c r="C4" s="33" t="s">
        <v>19</v>
      </c>
      <c r="D4" s="33" t="s">
        <v>20</v>
      </c>
      <c r="E4" s="33" t="s">
        <v>21</v>
      </c>
      <c r="F4" s="195"/>
      <c r="G4" s="195"/>
      <c r="H4" s="195"/>
      <c r="I4" s="195"/>
      <c r="J4" s="195"/>
    </row>
    <row r="5" spans="1:10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spans="1:10" ht="36" customHeight="1">
      <c r="A6" s="77">
        <v>1</v>
      </c>
      <c r="B6" s="74" t="s">
        <v>278</v>
      </c>
      <c r="C6" s="74" t="s">
        <v>326</v>
      </c>
      <c r="D6" s="74" t="s">
        <v>396</v>
      </c>
      <c r="E6" s="74" t="s">
        <v>319</v>
      </c>
      <c r="F6" s="74" t="s">
        <v>320</v>
      </c>
      <c r="G6" s="82" t="s">
        <v>62</v>
      </c>
      <c r="H6" s="77">
        <v>3</v>
      </c>
      <c r="I6" s="77">
        <v>60</v>
      </c>
      <c r="J6" s="156">
        <v>720</v>
      </c>
    </row>
    <row r="7" spans="1:10" ht="36" customHeight="1">
      <c r="A7" s="77"/>
      <c r="B7" s="74"/>
      <c r="C7" s="74"/>
      <c r="D7" s="74"/>
      <c r="E7" s="74"/>
      <c r="F7" s="74"/>
      <c r="G7" s="82"/>
      <c r="H7" s="77"/>
      <c r="I7" s="77"/>
      <c r="J7" s="75"/>
    </row>
    <row r="8" spans="1:10" ht="15">
      <c r="A8" s="32" t="s">
        <v>22</v>
      </c>
      <c r="B8" s="33"/>
      <c r="C8" s="33"/>
      <c r="D8" s="33"/>
      <c r="E8" s="33"/>
      <c r="F8" s="39"/>
      <c r="G8" s="39"/>
      <c r="H8" s="39"/>
      <c r="I8" s="39"/>
      <c r="J8" s="102">
        <f>+J6+J7</f>
        <v>720</v>
      </c>
    </row>
  </sheetData>
  <sheetProtection/>
  <mergeCells count="9">
    <mergeCell ref="A1:J1"/>
    <mergeCell ref="H3:H4"/>
    <mergeCell ref="I3:I4"/>
    <mergeCell ref="J3:J4"/>
    <mergeCell ref="A2:J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D58"/>
  <sheetViews>
    <sheetView view="pageBreakPreview" zoomScale="118" zoomScaleSheetLayoutView="118" zoomScalePageLayoutView="0" workbookViewId="0" topLeftCell="A47">
      <selection activeCell="L56" sqref="L56"/>
    </sheetView>
  </sheetViews>
  <sheetFormatPr defaultColWidth="9.140625" defaultRowHeight="12.75"/>
  <cols>
    <col min="4" max="4" width="11.28125" style="0" customWidth="1"/>
  </cols>
  <sheetData>
    <row r="2" ht="15.75">
      <c r="J2" s="1" t="s">
        <v>0</v>
      </c>
    </row>
    <row r="3" spans="7:10" ht="12.75">
      <c r="G3" s="192" t="s">
        <v>302</v>
      </c>
      <c r="H3" s="192"/>
      <c r="I3" s="192"/>
      <c r="J3" s="192"/>
    </row>
    <row r="4" ht="12.75">
      <c r="J4" s="2" t="s">
        <v>1</v>
      </c>
    </row>
    <row r="5" ht="12.75">
      <c r="J5" s="2"/>
    </row>
    <row r="6" spans="7:11" ht="12.75">
      <c r="G6" s="193" t="s">
        <v>359</v>
      </c>
      <c r="H6" s="193"/>
      <c r="I6" s="193"/>
      <c r="J6" s="193"/>
      <c r="K6" s="193"/>
    </row>
    <row r="7" spans="6:10" ht="12.75">
      <c r="F7" s="194" t="s">
        <v>36</v>
      </c>
      <c r="G7" s="194"/>
      <c r="H7" s="194"/>
      <c r="I7" s="194"/>
      <c r="J7" s="194"/>
    </row>
    <row r="8" spans="7:10" ht="12.75">
      <c r="G8" s="139"/>
      <c r="H8" s="139"/>
      <c r="I8" s="139"/>
      <c r="J8" s="138" t="s">
        <v>360</v>
      </c>
    </row>
    <row r="9" spans="6:10" ht="12.75">
      <c r="F9" s="194" t="s">
        <v>37</v>
      </c>
      <c r="G9" s="194"/>
      <c r="H9" s="194"/>
      <c r="I9" s="194"/>
      <c r="J9" s="194"/>
    </row>
    <row r="10" spans="9:10" ht="12.75">
      <c r="I10" s="140"/>
      <c r="J10" s="141" t="s">
        <v>455</v>
      </c>
    </row>
    <row r="11" ht="15.75">
      <c r="A11" s="3" t="s">
        <v>2</v>
      </c>
    </row>
    <row r="12" ht="15.75">
      <c r="A12" s="4" t="s">
        <v>430</v>
      </c>
    </row>
    <row r="13" spans="1:8" ht="15">
      <c r="A13" s="3" t="s">
        <v>314</v>
      </c>
      <c r="B13" s="45"/>
      <c r="C13" s="88"/>
      <c r="D13" s="191" t="s">
        <v>327</v>
      </c>
      <c r="E13" s="191"/>
      <c r="F13" s="191"/>
      <c r="G13" s="191"/>
      <c r="H13" s="191"/>
    </row>
    <row r="14" ht="15">
      <c r="A14" s="3" t="s">
        <v>3</v>
      </c>
    </row>
    <row r="15" ht="12.75">
      <c r="A15" s="6" t="s">
        <v>42</v>
      </c>
    </row>
    <row r="16" ht="16.5">
      <c r="A16" s="7" t="s">
        <v>43</v>
      </c>
    </row>
    <row r="17" ht="15">
      <c r="A17" s="5"/>
    </row>
    <row r="18" ht="12.75">
      <c r="A18" s="6" t="s">
        <v>44</v>
      </c>
    </row>
    <row r="19" spans="1:9" ht="15">
      <c r="A19" t="s">
        <v>75</v>
      </c>
      <c r="E19" s="3" t="s">
        <v>45</v>
      </c>
      <c r="G19" s="63">
        <f>L36+L50+'112 (266)'!J8</f>
        <v>4720</v>
      </c>
      <c r="I19" t="s">
        <v>38</v>
      </c>
    </row>
    <row r="20" spans="5:7" ht="15">
      <c r="E20" s="3" t="s">
        <v>74</v>
      </c>
      <c r="G20" s="3" t="s">
        <v>76</v>
      </c>
    </row>
    <row r="22" ht="15">
      <c r="A22" s="22"/>
    </row>
    <row r="23" ht="15.75">
      <c r="A23" s="3" t="s">
        <v>46</v>
      </c>
    </row>
    <row r="24" ht="15">
      <c r="D24" s="3" t="s">
        <v>45</v>
      </c>
    </row>
    <row r="25" spans="1:7" ht="15.75">
      <c r="A25" s="31" t="s">
        <v>78</v>
      </c>
      <c r="F25" s="276" t="s">
        <v>77</v>
      </c>
      <c r="G25" s="276"/>
    </row>
    <row r="27" spans="1:2" ht="12.75">
      <c r="A27" s="244" t="s">
        <v>47</v>
      </c>
      <c r="B27" s="244"/>
    </row>
    <row r="28" ht="15.75" thickBot="1">
      <c r="L28" s="23" t="s">
        <v>48</v>
      </c>
    </row>
    <row r="29" spans="1:12" ht="88.5" customHeight="1" thickBot="1">
      <c r="A29" s="245" t="s">
        <v>11</v>
      </c>
      <c r="B29" s="272" t="s">
        <v>12</v>
      </c>
      <c r="C29" s="273"/>
      <c r="D29" s="273"/>
      <c r="E29" s="274"/>
      <c r="F29" s="270" t="s">
        <v>49</v>
      </c>
      <c r="G29" s="270" t="s">
        <v>14</v>
      </c>
      <c r="H29" s="270" t="s">
        <v>50</v>
      </c>
      <c r="I29" s="270" t="s">
        <v>51</v>
      </c>
      <c r="J29" s="270" t="s">
        <v>52</v>
      </c>
      <c r="K29" s="270" t="s">
        <v>53</v>
      </c>
      <c r="L29" s="268" t="s">
        <v>79</v>
      </c>
    </row>
    <row r="30" spans="1:12" ht="26.25" thickBot="1">
      <c r="A30" s="247"/>
      <c r="B30" s="24" t="s">
        <v>18</v>
      </c>
      <c r="C30" s="24" t="s">
        <v>19</v>
      </c>
      <c r="D30" s="24" t="s">
        <v>20</v>
      </c>
      <c r="E30" s="24" t="s">
        <v>21</v>
      </c>
      <c r="F30" s="271"/>
      <c r="G30" s="271"/>
      <c r="H30" s="271"/>
      <c r="I30" s="271"/>
      <c r="J30" s="271"/>
      <c r="K30" s="271"/>
      <c r="L30" s="269"/>
    </row>
    <row r="31" spans="1:12" ht="77.25" thickBot="1">
      <c r="A31" s="10">
        <v>1</v>
      </c>
      <c r="B31" s="74" t="s">
        <v>278</v>
      </c>
      <c r="C31" s="74" t="s">
        <v>279</v>
      </c>
      <c r="D31" s="74" t="s">
        <v>425</v>
      </c>
      <c r="E31" s="74" t="s">
        <v>319</v>
      </c>
      <c r="F31" s="11">
        <v>212</v>
      </c>
      <c r="G31" s="25" t="s">
        <v>54</v>
      </c>
      <c r="H31" s="11"/>
      <c r="I31" s="11"/>
      <c r="J31" s="11">
        <v>2</v>
      </c>
      <c r="K31" s="11">
        <v>3</v>
      </c>
      <c r="L31" s="150">
        <v>2100</v>
      </c>
    </row>
    <row r="32" spans="1:12" ht="77.25" thickBot="1">
      <c r="A32" s="10">
        <v>2</v>
      </c>
      <c r="B32" s="74" t="s">
        <v>278</v>
      </c>
      <c r="C32" s="74" t="s">
        <v>279</v>
      </c>
      <c r="D32" s="74" t="s">
        <v>425</v>
      </c>
      <c r="E32" s="74" t="s">
        <v>319</v>
      </c>
      <c r="F32" s="11">
        <v>212</v>
      </c>
      <c r="G32" s="25" t="s">
        <v>54</v>
      </c>
      <c r="H32" s="11"/>
      <c r="I32" s="11"/>
      <c r="J32" s="11">
        <v>2</v>
      </c>
      <c r="K32" s="11">
        <v>3</v>
      </c>
      <c r="L32" s="150">
        <v>-2100</v>
      </c>
    </row>
    <row r="33" spans="1:13" ht="77.25" thickBot="1">
      <c r="A33" s="10"/>
      <c r="B33" s="74" t="s">
        <v>278</v>
      </c>
      <c r="C33" s="74" t="s">
        <v>326</v>
      </c>
      <c r="D33" s="74" t="s">
        <v>372</v>
      </c>
      <c r="E33" s="74" t="s">
        <v>319</v>
      </c>
      <c r="F33" s="74" t="s">
        <v>374</v>
      </c>
      <c r="G33" s="25" t="s">
        <v>54</v>
      </c>
      <c r="H33" s="11"/>
      <c r="I33" s="11"/>
      <c r="J33" s="11"/>
      <c r="K33" s="11"/>
      <c r="L33" s="11"/>
      <c r="M33" t="s">
        <v>373</v>
      </c>
    </row>
    <row r="34" spans="1:13" ht="77.25" thickBot="1">
      <c r="A34" s="10"/>
      <c r="B34" s="74" t="s">
        <v>278</v>
      </c>
      <c r="C34" s="74" t="s">
        <v>326</v>
      </c>
      <c r="D34" s="74" t="s">
        <v>375</v>
      </c>
      <c r="E34" s="74" t="s">
        <v>319</v>
      </c>
      <c r="F34" s="74" t="s">
        <v>374</v>
      </c>
      <c r="G34" s="25" t="s">
        <v>54</v>
      </c>
      <c r="H34" s="11"/>
      <c r="I34" s="11"/>
      <c r="J34" s="11"/>
      <c r="K34" s="11"/>
      <c r="L34" s="11"/>
      <c r="M34" t="s">
        <v>373</v>
      </c>
    </row>
    <row r="35" spans="1:13" ht="77.25" thickBot="1">
      <c r="A35" s="10"/>
      <c r="B35" s="74" t="s">
        <v>278</v>
      </c>
      <c r="C35" s="74" t="s">
        <v>326</v>
      </c>
      <c r="D35" s="74" t="s">
        <v>383</v>
      </c>
      <c r="E35" s="74" t="s">
        <v>319</v>
      </c>
      <c r="F35" s="74" t="s">
        <v>374</v>
      </c>
      <c r="G35" s="25" t="s">
        <v>54</v>
      </c>
      <c r="H35" s="11"/>
      <c r="I35" s="11"/>
      <c r="J35" s="11"/>
      <c r="K35" s="11"/>
      <c r="L35" s="11"/>
      <c r="M35" t="s">
        <v>373</v>
      </c>
    </row>
    <row r="36" spans="1:12" ht="15.75" thickBot="1">
      <c r="A36" s="12" t="s">
        <v>22</v>
      </c>
      <c r="B36" s="24"/>
      <c r="C36" s="24"/>
      <c r="D36" s="24"/>
      <c r="E36" s="24"/>
      <c r="F36" s="11"/>
      <c r="G36" s="11"/>
      <c r="H36" s="11"/>
      <c r="I36" s="11"/>
      <c r="J36" s="11"/>
      <c r="K36" s="11"/>
      <c r="L36" s="11">
        <f>+L33+L34+L35+L31+L32</f>
        <v>0</v>
      </c>
    </row>
    <row r="37" ht="15">
      <c r="A37" s="5"/>
    </row>
    <row r="38" ht="15.75">
      <c r="A38" s="3" t="s">
        <v>55</v>
      </c>
    </row>
    <row r="39" ht="15">
      <c r="A39" s="3" t="s">
        <v>56</v>
      </c>
    </row>
    <row r="40" ht="15">
      <c r="A40" s="3" t="s">
        <v>57</v>
      </c>
    </row>
    <row r="41" spans="1:12" ht="13.5" thickBot="1">
      <c r="A41" s="243" t="s">
        <v>63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</row>
    <row r="42" spans="1:12" ht="88.5" customHeight="1" thickBot="1">
      <c r="A42" s="222" t="s">
        <v>11</v>
      </c>
      <c r="B42" s="256" t="s">
        <v>12</v>
      </c>
      <c r="C42" s="257"/>
      <c r="D42" s="257"/>
      <c r="E42" s="258"/>
      <c r="F42" s="201" t="s">
        <v>13</v>
      </c>
      <c r="G42" s="201" t="s">
        <v>14</v>
      </c>
      <c r="H42" s="201" t="s">
        <v>50</v>
      </c>
      <c r="I42" s="201" t="s">
        <v>51</v>
      </c>
      <c r="J42" s="201" t="s">
        <v>52</v>
      </c>
      <c r="K42" s="26" t="s">
        <v>64</v>
      </c>
      <c r="L42" s="201" t="s">
        <v>66</v>
      </c>
    </row>
    <row r="43" spans="1:12" ht="26.25" thickBot="1">
      <c r="A43" s="223"/>
      <c r="B43" s="9" t="s">
        <v>18</v>
      </c>
      <c r="C43" s="9" t="s">
        <v>19</v>
      </c>
      <c r="D43" s="9" t="s">
        <v>21</v>
      </c>
      <c r="E43" s="9" t="s">
        <v>20</v>
      </c>
      <c r="F43" s="203"/>
      <c r="G43" s="203"/>
      <c r="H43" s="203"/>
      <c r="I43" s="203"/>
      <c r="J43" s="203"/>
      <c r="K43" s="24" t="s">
        <v>65</v>
      </c>
      <c r="L43" s="203"/>
    </row>
    <row r="44" spans="1:12" ht="15.75" thickBot="1">
      <c r="A44" s="11">
        <v>1</v>
      </c>
      <c r="B44" s="11">
        <v>2</v>
      </c>
      <c r="C44" s="11">
        <v>3</v>
      </c>
      <c r="D44" s="11"/>
      <c r="E44" s="11">
        <v>4</v>
      </c>
      <c r="F44" s="11">
        <v>5</v>
      </c>
      <c r="G44" s="11">
        <v>6</v>
      </c>
      <c r="H44" s="11">
        <v>7</v>
      </c>
      <c r="I44" s="11">
        <v>8</v>
      </c>
      <c r="J44" s="11">
        <v>9</v>
      </c>
      <c r="K44" s="11">
        <v>10</v>
      </c>
      <c r="L44" s="10">
        <v>11</v>
      </c>
    </row>
    <row r="45" spans="1:30" ht="84.75" thickBot="1">
      <c r="A45" s="11">
        <v>1</v>
      </c>
      <c r="B45" s="74" t="s">
        <v>278</v>
      </c>
      <c r="C45" s="74" t="s">
        <v>279</v>
      </c>
      <c r="D45" s="74" t="s">
        <v>425</v>
      </c>
      <c r="E45" s="74" t="s">
        <v>319</v>
      </c>
      <c r="F45" s="11">
        <v>226</v>
      </c>
      <c r="G45" s="11"/>
      <c r="H45" s="27" t="s">
        <v>67</v>
      </c>
      <c r="I45" s="11"/>
      <c r="J45" s="11"/>
      <c r="K45" s="11"/>
      <c r="L45" s="151">
        <v>4000</v>
      </c>
      <c r="M45" t="s">
        <v>368</v>
      </c>
      <c r="Y45" s="149"/>
      <c r="Z45" s="153"/>
      <c r="AA45" s="153"/>
      <c r="AB45" s="153"/>
      <c r="AC45" s="153"/>
      <c r="AD45" s="149"/>
    </row>
    <row r="46" spans="1:13" ht="84.75" thickBot="1">
      <c r="A46" s="11">
        <v>1</v>
      </c>
      <c r="B46" s="74" t="s">
        <v>278</v>
      </c>
      <c r="C46" s="74" t="s">
        <v>279</v>
      </c>
      <c r="D46" s="74" t="s">
        <v>425</v>
      </c>
      <c r="E46" s="74" t="s">
        <v>319</v>
      </c>
      <c r="F46" s="74" t="s">
        <v>291</v>
      </c>
      <c r="G46" s="11"/>
      <c r="H46" s="27" t="s">
        <v>67</v>
      </c>
      <c r="I46" s="11"/>
      <c r="J46" s="11">
        <v>2</v>
      </c>
      <c r="K46" s="11">
        <v>2</v>
      </c>
      <c r="L46" s="151">
        <v>400</v>
      </c>
      <c r="M46" t="s">
        <v>373</v>
      </c>
    </row>
    <row r="47" spans="1:13" ht="84.75" thickBot="1">
      <c r="A47" s="11">
        <v>1</v>
      </c>
      <c r="B47" s="74" t="s">
        <v>278</v>
      </c>
      <c r="C47" s="74" t="s">
        <v>279</v>
      </c>
      <c r="D47" s="74" t="s">
        <v>425</v>
      </c>
      <c r="E47" s="74" t="s">
        <v>319</v>
      </c>
      <c r="F47" s="74" t="s">
        <v>291</v>
      </c>
      <c r="G47" s="11"/>
      <c r="H47" s="27" t="s">
        <v>67</v>
      </c>
      <c r="I47" s="11"/>
      <c r="J47" s="11">
        <v>2</v>
      </c>
      <c r="K47" s="11">
        <v>2</v>
      </c>
      <c r="L47" s="151">
        <v>-400</v>
      </c>
      <c r="M47" t="s">
        <v>373</v>
      </c>
    </row>
    <row r="48" spans="1:13" ht="84.75" thickBot="1">
      <c r="A48" s="11">
        <v>2</v>
      </c>
      <c r="B48" s="74" t="s">
        <v>278</v>
      </c>
      <c r="C48" s="74" t="s">
        <v>326</v>
      </c>
      <c r="D48" s="74" t="s">
        <v>375</v>
      </c>
      <c r="E48" s="74" t="s">
        <v>319</v>
      </c>
      <c r="F48" s="74" t="s">
        <v>291</v>
      </c>
      <c r="G48" s="11"/>
      <c r="H48" s="27" t="s">
        <v>67</v>
      </c>
      <c r="I48" s="11"/>
      <c r="J48" s="11"/>
      <c r="K48" s="11"/>
      <c r="L48" s="10"/>
      <c r="M48" t="s">
        <v>373</v>
      </c>
    </row>
    <row r="49" spans="1:13" ht="84.75" thickBot="1">
      <c r="A49" s="11">
        <v>2</v>
      </c>
      <c r="B49" s="74" t="s">
        <v>278</v>
      </c>
      <c r="C49" s="74" t="s">
        <v>326</v>
      </c>
      <c r="D49" s="74" t="s">
        <v>383</v>
      </c>
      <c r="E49" s="74" t="s">
        <v>319</v>
      </c>
      <c r="F49" s="74" t="s">
        <v>291</v>
      </c>
      <c r="G49" s="11"/>
      <c r="H49" s="27" t="s">
        <v>67</v>
      </c>
      <c r="I49" s="11"/>
      <c r="J49" s="11"/>
      <c r="K49" s="11"/>
      <c r="L49" s="10"/>
      <c r="M49" t="s">
        <v>373</v>
      </c>
    </row>
    <row r="50" spans="1:12" ht="15.75" thickBot="1">
      <c r="A50" s="24" t="s">
        <v>22</v>
      </c>
      <c r="B50" s="11"/>
      <c r="C50" s="11"/>
      <c r="D50" s="11"/>
      <c r="E50" s="11"/>
      <c r="F50" s="11"/>
      <c r="G50" s="11"/>
      <c r="H50" s="27"/>
      <c r="I50" s="11"/>
      <c r="J50" s="11"/>
      <c r="K50" s="11"/>
      <c r="L50" s="10">
        <f>+L46+L48+L49+L45+L47</f>
        <v>4000</v>
      </c>
    </row>
    <row r="51" spans="1:12" ht="1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</row>
    <row r="52" spans="1:12" ht="12.75" customHeight="1">
      <c r="A52" s="225" t="s">
        <v>68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</row>
    <row r="53" spans="1:12" ht="15" customHeight="1" thickBot="1">
      <c r="A53" s="275" t="s">
        <v>69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</row>
    <row r="54" spans="1:10" ht="50.25" customHeight="1" thickBot="1">
      <c r="A54" s="28" t="s">
        <v>11</v>
      </c>
      <c r="B54" s="218" t="s">
        <v>12</v>
      </c>
      <c r="C54" s="219"/>
      <c r="D54" s="219"/>
      <c r="E54" s="220"/>
      <c r="F54" s="201" t="s">
        <v>14</v>
      </c>
      <c r="G54" s="201" t="s">
        <v>51</v>
      </c>
      <c r="H54" s="201" t="s">
        <v>70</v>
      </c>
      <c r="I54" s="201" t="s">
        <v>71</v>
      </c>
      <c r="J54" s="201" t="s">
        <v>72</v>
      </c>
    </row>
    <row r="55" spans="1:10" ht="26.25" thickBot="1">
      <c r="A55" s="29"/>
      <c r="B55" s="9" t="s">
        <v>18</v>
      </c>
      <c r="C55" s="9" t="s">
        <v>19</v>
      </c>
      <c r="D55" s="9" t="s">
        <v>21</v>
      </c>
      <c r="E55" s="9" t="s">
        <v>20</v>
      </c>
      <c r="F55" s="203"/>
      <c r="G55" s="203"/>
      <c r="H55" s="203"/>
      <c r="I55" s="203"/>
      <c r="J55" s="203"/>
    </row>
    <row r="56" spans="1:10" ht="13.5" thickBot="1">
      <c r="A56" s="29">
        <v>1</v>
      </c>
      <c r="B56" s="9">
        <v>2</v>
      </c>
      <c r="C56" s="9">
        <v>3</v>
      </c>
      <c r="D56" s="9">
        <v>4</v>
      </c>
      <c r="E56" s="9">
        <v>5</v>
      </c>
      <c r="F56" s="25">
        <v>6</v>
      </c>
      <c r="G56" s="25">
        <v>7</v>
      </c>
      <c r="H56" s="25">
        <v>8</v>
      </c>
      <c r="I56" s="25">
        <v>9</v>
      </c>
      <c r="J56" s="25">
        <v>10</v>
      </c>
    </row>
    <row r="57" spans="1:10" ht="102.75" thickBot="1">
      <c r="A57" s="29">
        <v>1</v>
      </c>
      <c r="B57" s="9"/>
      <c r="C57" s="9"/>
      <c r="D57" s="9"/>
      <c r="E57" s="9"/>
      <c r="F57" s="24" t="s">
        <v>73</v>
      </c>
      <c r="G57" s="25"/>
      <c r="H57" s="25"/>
      <c r="I57" s="25"/>
      <c r="J57" s="152"/>
    </row>
    <row r="58" spans="1:10" ht="13.5" thickBot="1">
      <c r="A58" s="28" t="s">
        <v>22</v>
      </c>
      <c r="B58" s="18"/>
      <c r="C58" s="18"/>
      <c r="D58" s="18"/>
      <c r="E58" s="18"/>
      <c r="F58" s="13"/>
      <c r="G58" s="30"/>
      <c r="H58" s="30"/>
      <c r="I58" s="30"/>
      <c r="J58" s="30">
        <f>+J57</f>
        <v>0</v>
      </c>
    </row>
  </sheetData>
  <sheetProtection/>
  <mergeCells count="34">
    <mergeCell ref="D13:H13"/>
    <mergeCell ref="G3:J3"/>
    <mergeCell ref="G6:K6"/>
    <mergeCell ref="F7:J7"/>
    <mergeCell ref="F9:J9"/>
    <mergeCell ref="F25:G25"/>
    <mergeCell ref="A27:B27"/>
    <mergeCell ref="L42:L43"/>
    <mergeCell ref="B54:E54"/>
    <mergeCell ref="F54:F55"/>
    <mergeCell ref="G54:G55"/>
    <mergeCell ref="H54:H55"/>
    <mergeCell ref="I54:I55"/>
    <mergeCell ref="J54:J55"/>
    <mergeCell ref="A51:L51"/>
    <mergeCell ref="A52:L52"/>
    <mergeCell ref="A53:L53"/>
    <mergeCell ref="A42:A43"/>
    <mergeCell ref="B42:E42"/>
    <mergeCell ref="F42:F43"/>
    <mergeCell ref="G42:G43"/>
    <mergeCell ref="H42:H43"/>
    <mergeCell ref="I42:I43"/>
    <mergeCell ref="J42:J43"/>
    <mergeCell ref="A41:L41"/>
    <mergeCell ref="L29:L30"/>
    <mergeCell ref="H29:H30"/>
    <mergeCell ref="I29:I30"/>
    <mergeCell ref="J29:J30"/>
    <mergeCell ref="K29:K30"/>
    <mergeCell ref="A29:A30"/>
    <mergeCell ref="B29:E29"/>
    <mergeCell ref="F29:F30"/>
    <mergeCell ref="G29:G30"/>
  </mergeCells>
  <hyperlinks>
    <hyperlink ref="A15" r:id="rId1" display="garantf1://70308460.1003425243/"/>
    <hyperlink ref="A18" r:id="rId2" display="garantf1://70308460.1003425243/"/>
    <hyperlink ref="A27" r:id="rId3" display="garantf1://70308460.4212/"/>
    <hyperlink ref="L29" location="sub_103" display="sub_103"/>
    <hyperlink ref="A41" r:id="rId4" display="garantf1://70308460.4226/"/>
    <hyperlink ref="A52" r:id="rId5" display="garantf1://70308460.4226/"/>
  </hyperlinks>
  <printOptions/>
  <pageMargins left="0" right="0" top="0" bottom="0" header="0" footer="0"/>
  <pageSetup horizontalDpi="600" verticalDpi="600" orientation="portrait" paperSize="9" scale="53" r:id="rId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5" zoomScaleSheetLayoutView="95" zoomScalePageLayoutView="0" workbookViewId="0" topLeftCell="A7">
      <selection activeCell="J17" sqref="J17"/>
    </sheetView>
  </sheetViews>
  <sheetFormatPr defaultColWidth="9.140625" defaultRowHeight="12.75"/>
  <cols>
    <col min="4" max="4" width="12.421875" style="0" customWidth="1"/>
    <col min="6" max="6" width="12.421875" style="0" customWidth="1"/>
    <col min="7" max="7" width="14.7109375" style="0" bestFit="1" customWidth="1"/>
    <col min="9" max="9" width="12.7109375" style="0" bestFit="1" customWidth="1"/>
    <col min="10" max="10" width="9.57421875" style="0" bestFit="1" customWidth="1"/>
  </cols>
  <sheetData>
    <row r="1" spans="1:10" ht="25.5" customHeight="1">
      <c r="A1" s="282" t="s">
        <v>28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46.5" customHeight="1">
      <c r="A2" s="283" t="s">
        <v>29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7" t="s">
        <v>41</v>
      </c>
      <c r="B3" s="287"/>
      <c r="C3" s="287"/>
      <c r="D3" s="287"/>
      <c r="E3" s="287"/>
      <c r="F3" s="62">
        <f>+I22</f>
        <v>8482711.52</v>
      </c>
      <c r="G3" s="55"/>
      <c r="H3" s="21"/>
      <c r="I3" s="16" t="s">
        <v>38</v>
      </c>
      <c r="J3" s="17"/>
    </row>
    <row r="4" spans="1:10" ht="15.75" customHeight="1">
      <c r="A4" s="288" t="s">
        <v>39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">
      <c r="A5" s="229"/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5" customHeight="1">
      <c r="A6" s="280" t="s">
        <v>30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ht="20.25" customHeight="1">
      <c r="A7" s="285" t="s">
        <v>40</v>
      </c>
      <c r="B7" s="285"/>
      <c r="C7" s="285"/>
      <c r="D7" s="285"/>
      <c r="E7" s="285"/>
      <c r="F7" s="286"/>
      <c r="G7" s="286"/>
      <c r="H7" s="16" t="s">
        <v>38</v>
      </c>
      <c r="I7" s="16"/>
      <c r="J7" s="16"/>
    </row>
    <row r="8" spans="1:10" ht="15.75" customHeight="1">
      <c r="A8" s="280" t="s">
        <v>39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5">
      <c r="A9" s="229"/>
      <c r="B9" s="229"/>
      <c r="C9" s="229"/>
      <c r="D9" s="229"/>
      <c r="E9" s="229"/>
      <c r="F9" s="229"/>
      <c r="G9" s="229"/>
      <c r="H9" s="229"/>
      <c r="I9" s="229"/>
      <c r="J9" s="229"/>
    </row>
    <row r="10" spans="1:9" ht="12.75">
      <c r="A10" s="8"/>
      <c r="B10" s="278"/>
      <c r="C10" s="278"/>
      <c r="D10" s="278"/>
      <c r="E10" s="278"/>
      <c r="F10" s="8"/>
      <c r="G10" s="8"/>
      <c r="H10" s="8"/>
      <c r="I10" s="8"/>
    </row>
    <row r="11" spans="1:9" ht="12.75">
      <c r="A11" s="225" t="s">
        <v>31</v>
      </c>
      <c r="B11" s="225"/>
      <c r="C11" s="225"/>
      <c r="D11" s="225"/>
      <c r="E11" s="225"/>
      <c r="F11" s="278"/>
      <c r="G11" s="278"/>
      <c r="H11" s="280" t="s">
        <v>32</v>
      </c>
      <c r="I11" s="280"/>
    </row>
    <row r="12" spans="1:9" ht="12.75">
      <c r="A12" s="189"/>
      <c r="B12" s="189"/>
      <c r="C12" s="189"/>
      <c r="D12" s="189"/>
      <c r="E12" s="189"/>
      <c r="F12" s="279"/>
      <c r="G12" s="279"/>
      <c r="H12" s="281"/>
      <c r="I12" s="281"/>
    </row>
    <row r="13" spans="1:9" ht="50.25" customHeight="1">
      <c r="A13" s="190" t="s">
        <v>11</v>
      </c>
      <c r="B13" s="190" t="s">
        <v>12</v>
      </c>
      <c r="C13" s="190"/>
      <c r="D13" s="190"/>
      <c r="E13" s="190"/>
      <c r="F13" s="190" t="s">
        <v>13</v>
      </c>
      <c r="G13" s="190" t="s">
        <v>33</v>
      </c>
      <c r="H13" s="277" t="s">
        <v>34</v>
      </c>
      <c r="I13" s="190" t="s">
        <v>35</v>
      </c>
    </row>
    <row r="14" spans="1:9" ht="25.5">
      <c r="A14" s="190"/>
      <c r="B14" s="33" t="s">
        <v>18</v>
      </c>
      <c r="C14" s="33" t="s">
        <v>19</v>
      </c>
      <c r="D14" s="33" t="s">
        <v>20</v>
      </c>
      <c r="E14" s="33" t="s">
        <v>21</v>
      </c>
      <c r="F14" s="190"/>
      <c r="G14" s="190"/>
      <c r="H14" s="277"/>
      <c r="I14" s="190"/>
    </row>
    <row r="15" spans="1:9" ht="12.75">
      <c r="A15" s="77">
        <v>1</v>
      </c>
      <c r="B15" s="74" t="s">
        <v>278</v>
      </c>
      <c r="C15" s="74" t="s">
        <v>279</v>
      </c>
      <c r="D15" s="74" t="s">
        <v>280</v>
      </c>
      <c r="E15" s="74" t="s">
        <v>285</v>
      </c>
      <c r="F15" s="74" t="s">
        <v>286</v>
      </c>
      <c r="G15" s="76">
        <f>+'111( 211)'!J27</f>
        <v>26539200</v>
      </c>
      <c r="H15" s="98">
        <v>0.302</v>
      </c>
      <c r="I15" s="158">
        <v>7944900</v>
      </c>
    </row>
    <row r="16" spans="1:10" ht="12.75">
      <c r="A16" s="77">
        <v>2</v>
      </c>
      <c r="B16" s="74" t="s">
        <v>278</v>
      </c>
      <c r="C16" s="74" t="s">
        <v>278</v>
      </c>
      <c r="D16" s="74" t="s">
        <v>324</v>
      </c>
      <c r="E16" s="74" t="s">
        <v>285</v>
      </c>
      <c r="F16" s="74" t="s">
        <v>286</v>
      </c>
      <c r="G16" s="76">
        <f>+'111( 211)'!J28</f>
        <v>31843.22</v>
      </c>
      <c r="H16" s="98">
        <f>+H15</f>
        <v>0.302</v>
      </c>
      <c r="I16" s="156">
        <v>9384.24</v>
      </c>
      <c r="J16" s="73"/>
    </row>
    <row r="17" spans="1:9" ht="12.75">
      <c r="A17" s="77">
        <v>3</v>
      </c>
      <c r="B17" s="74" t="s">
        <v>278</v>
      </c>
      <c r="C17" s="74" t="s">
        <v>279</v>
      </c>
      <c r="D17" s="74" t="s">
        <v>427</v>
      </c>
      <c r="E17" s="74" t="s">
        <v>285</v>
      </c>
      <c r="F17" s="74" t="s">
        <v>286</v>
      </c>
      <c r="G17" s="76">
        <v>1624500</v>
      </c>
      <c r="H17" s="98">
        <f>+H16</f>
        <v>0.302</v>
      </c>
      <c r="I17" s="136">
        <v>516420</v>
      </c>
    </row>
    <row r="18" spans="1:10" ht="12.75">
      <c r="A18" s="77">
        <v>4</v>
      </c>
      <c r="B18" s="74" t="s">
        <v>278</v>
      </c>
      <c r="C18" s="74" t="s">
        <v>278</v>
      </c>
      <c r="D18" s="74" t="s">
        <v>324</v>
      </c>
      <c r="E18" s="74" t="s">
        <v>285</v>
      </c>
      <c r="F18" s="74" t="s">
        <v>286</v>
      </c>
      <c r="G18" s="76">
        <f>+'111( 211)'!J30</f>
        <v>1710000</v>
      </c>
      <c r="H18" s="98">
        <f>+H17</f>
        <v>0.302</v>
      </c>
      <c r="I18" s="156">
        <v>428.44</v>
      </c>
      <c r="J18" s="73"/>
    </row>
    <row r="19" spans="1:10" ht="12.75">
      <c r="A19" s="77">
        <v>5</v>
      </c>
      <c r="B19" s="74" t="s">
        <v>278</v>
      </c>
      <c r="C19" s="74" t="s">
        <v>278</v>
      </c>
      <c r="D19" s="74" t="s">
        <v>324</v>
      </c>
      <c r="E19" s="74" t="s">
        <v>285</v>
      </c>
      <c r="F19" s="74" t="s">
        <v>286</v>
      </c>
      <c r="G19" s="76">
        <f>+'111( 211)'!J31</f>
        <v>0</v>
      </c>
      <c r="H19" s="98">
        <f>+H18</f>
        <v>0.302</v>
      </c>
      <c r="I19" s="156">
        <v>11578.84</v>
      </c>
      <c r="J19" s="73"/>
    </row>
    <row r="20" spans="1:9" ht="12.75">
      <c r="A20" s="77"/>
      <c r="B20" s="74"/>
      <c r="C20" s="74"/>
      <c r="D20" s="74"/>
      <c r="E20" s="74"/>
      <c r="F20" s="74"/>
      <c r="G20" s="76"/>
      <c r="H20" s="98"/>
      <c r="I20" s="51"/>
    </row>
    <row r="21" spans="1:9" ht="12.75">
      <c r="A21" s="77"/>
      <c r="B21" s="74"/>
      <c r="C21" s="74"/>
      <c r="D21" s="74"/>
      <c r="E21" s="74"/>
      <c r="F21" s="74"/>
      <c r="G21" s="76"/>
      <c r="H21" s="98"/>
      <c r="I21" s="111"/>
    </row>
    <row r="22" spans="1:9" ht="15">
      <c r="A22" s="39" t="s">
        <v>22</v>
      </c>
      <c r="B22" s="33"/>
      <c r="C22" s="33"/>
      <c r="D22" s="33"/>
      <c r="E22" s="33"/>
      <c r="F22" s="39"/>
      <c r="G22" s="39"/>
      <c r="H22" s="39"/>
      <c r="I22" s="76">
        <f>SUM(I15:I21)</f>
        <v>8482711.52</v>
      </c>
    </row>
    <row r="23" spans="1:9" ht="33" customHeight="1">
      <c r="A23" s="284" t="s">
        <v>277</v>
      </c>
      <c r="B23" s="284"/>
      <c r="C23" s="284"/>
      <c r="D23" s="284"/>
      <c r="E23" s="284"/>
      <c r="F23" s="284"/>
      <c r="G23" s="284"/>
      <c r="H23" s="284"/>
      <c r="I23" s="284"/>
    </row>
    <row r="24" ht="15">
      <c r="A24" s="19"/>
    </row>
    <row r="25" ht="15">
      <c r="A25" s="19"/>
    </row>
    <row r="33" ht="12.75">
      <c r="J33" s="54"/>
    </row>
  </sheetData>
  <sheetProtection/>
  <mergeCells count="22">
    <mergeCell ref="A1:J1"/>
    <mergeCell ref="A2:J2"/>
    <mergeCell ref="A23:I23"/>
    <mergeCell ref="A7:E7"/>
    <mergeCell ref="F7:G7"/>
    <mergeCell ref="A3:E3"/>
    <mergeCell ref="A4:J4"/>
    <mergeCell ref="A5:J5"/>
    <mergeCell ref="A6:J6"/>
    <mergeCell ref="A8:J8"/>
    <mergeCell ref="A9:J9"/>
    <mergeCell ref="B10:E10"/>
    <mergeCell ref="A11:E12"/>
    <mergeCell ref="F11:F12"/>
    <mergeCell ref="G11:G12"/>
    <mergeCell ref="H11:I12"/>
    <mergeCell ref="H13:H14"/>
    <mergeCell ref="I13:I14"/>
    <mergeCell ref="A13:A14"/>
    <mergeCell ref="B13:E13"/>
    <mergeCell ref="F13:F14"/>
    <mergeCell ref="G13:G14"/>
  </mergeCells>
  <hyperlinks>
    <hyperlink ref="A1" r:id="rId1" display="garantf1://70308460.1003425242/"/>
    <hyperlink ref="A3" r:id="rId2" display="garantf1://70308460.1003425242/"/>
    <hyperlink ref="A11" r:id="rId3" display="garantf1://70308460.4213/"/>
    <hyperlink ref="H13" r:id="rId4" display="sub_102"/>
  </hyperlinks>
  <printOptions/>
  <pageMargins left="0.75" right="0.75" top="1" bottom="1" header="0.5" footer="0.5"/>
  <pageSetup horizontalDpi="600" verticalDpi="600" orientation="portrait" paperSize="9" scale="80" r:id="rId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112" zoomScaleSheetLayoutView="112" zoomScalePageLayoutView="0" workbookViewId="0" topLeftCell="A37">
      <selection activeCell="J10" sqref="J10"/>
    </sheetView>
  </sheetViews>
  <sheetFormatPr defaultColWidth="9.140625" defaultRowHeight="12.75"/>
  <cols>
    <col min="4" max="4" width="11.00390625" style="0" customWidth="1"/>
    <col min="5" max="5" width="12.7109375" style="0" bestFit="1" customWidth="1"/>
    <col min="7" max="7" width="10.421875" style="0" customWidth="1"/>
    <col min="8" max="8" width="10.8515625" style="0" bestFit="1" customWidth="1"/>
    <col min="10" max="10" width="15.7109375" style="0" customWidth="1"/>
    <col min="11" max="11" width="12.8515625" style="0" customWidth="1"/>
  </cols>
  <sheetData>
    <row r="1" ht="15.75">
      <c r="J1" s="1" t="s">
        <v>0</v>
      </c>
    </row>
    <row r="2" spans="7:10" ht="18.75" customHeight="1">
      <c r="G2" s="192" t="s">
        <v>302</v>
      </c>
      <c r="H2" s="192"/>
      <c r="I2" s="192"/>
      <c r="J2" s="192"/>
    </row>
    <row r="3" ht="12.75">
      <c r="J3" s="2" t="s">
        <v>1</v>
      </c>
    </row>
    <row r="4" ht="12.75">
      <c r="J4" s="2"/>
    </row>
    <row r="5" spans="7:11" ht="45" customHeight="1">
      <c r="G5" s="193" t="s">
        <v>359</v>
      </c>
      <c r="H5" s="193"/>
      <c r="I5" s="193"/>
      <c r="J5" s="193"/>
      <c r="K5" s="193"/>
    </row>
    <row r="6" spans="6:10" ht="12.75">
      <c r="F6" s="194" t="s">
        <v>36</v>
      </c>
      <c r="G6" s="194"/>
      <c r="H6" s="194"/>
      <c r="I6" s="194"/>
      <c r="J6" s="194"/>
    </row>
    <row r="7" spans="7:10" ht="12.75">
      <c r="G7" s="139"/>
      <c r="H7" s="139"/>
      <c r="I7" s="139"/>
      <c r="J7" s="138" t="s">
        <v>360</v>
      </c>
    </row>
    <row r="8" spans="6:10" ht="12.75">
      <c r="F8" s="194" t="s">
        <v>37</v>
      </c>
      <c r="G8" s="194"/>
      <c r="H8" s="194"/>
      <c r="I8" s="194"/>
      <c r="J8" s="194"/>
    </row>
    <row r="9" spans="9:10" ht="12.75">
      <c r="I9" s="140"/>
      <c r="J9" s="141" t="s">
        <v>474</v>
      </c>
    </row>
    <row r="10" ht="15.75">
      <c r="A10" s="3" t="s">
        <v>2</v>
      </c>
    </row>
    <row r="11" ht="15.75">
      <c r="A11" s="4" t="s">
        <v>430</v>
      </c>
    </row>
    <row r="12" spans="1:8" ht="27.75" customHeight="1">
      <c r="A12" s="3" t="s">
        <v>314</v>
      </c>
      <c r="B12" s="45"/>
      <c r="C12" s="88"/>
      <c r="D12" s="191" t="s">
        <v>327</v>
      </c>
      <c r="E12" s="191"/>
      <c r="F12" s="191"/>
      <c r="G12" s="191"/>
      <c r="H12" s="191"/>
    </row>
    <row r="13" ht="15">
      <c r="A13" s="3" t="s">
        <v>3</v>
      </c>
    </row>
    <row r="14" spans="1:11" ht="15">
      <c r="A14" s="5"/>
      <c r="J14" s="53" t="s">
        <v>307</v>
      </c>
      <c r="K14" s="67">
        <f>+E18+'119 (213)'!F3+'112 (212.226)'!G19+'113 (226.296)'!F3+'242 (221)'!F3+'243 (228,225,310,347)'!D3+'244 (221)'!F4+'350 (296)'!F2+'851 (291)'!F2+'852, 853 (291,292)'!E3+'852, 853 (291,292)'!E17+'321 (263)'!K17+'247(223)'!K27</f>
        <v>61004900.220000006</v>
      </c>
    </row>
    <row r="15" spans="1:11" ht="12.75">
      <c r="A15" s="6" t="s">
        <v>4</v>
      </c>
      <c r="K15" s="54"/>
    </row>
    <row r="16" spans="1:11" ht="16.5">
      <c r="A16" s="7" t="s">
        <v>5</v>
      </c>
      <c r="K16" s="54"/>
    </row>
    <row r="17" spans="1:11" ht="15">
      <c r="A17" s="5"/>
      <c r="K17" s="54"/>
    </row>
    <row r="18" spans="1:7" ht="12.75">
      <c r="A18" s="6" t="s">
        <v>6</v>
      </c>
      <c r="E18" s="142">
        <f>+J35+J45</f>
        <v>28390032.96</v>
      </c>
      <c r="G18" t="s">
        <v>38</v>
      </c>
    </row>
    <row r="19" ht="15.75">
      <c r="A19" s="3" t="s">
        <v>7</v>
      </c>
    </row>
    <row r="20" spans="1:7" ht="15.75">
      <c r="A20" s="3" t="s">
        <v>8</v>
      </c>
      <c r="E20" s="65"/>
      <c r="G20" t="s">
        <v>38</v>
      </c>
    </row>
    <row r="21" ht="15.75">
      <c r="A21" s="3" t="s">
        <v>7</v>
      </c>
    </row>
    <row r="22" ht="15">
      <c r="A22" s="3" t="s">
        <v>9</v>
      </c>
    </row>
    <row r="23" spans="1:10" ht="12.75">
      <c r="A23" s="189" t="s">
        <v>10</v>
      </c>
      <c r="B23" s="189"/>
      <c r="C23" s="189"/>
      <c r="D23" s="189"/>
      <c r="E23" s="189"/>
      <c r="F23" s="189"/>
      <c r="G23" s="189"/>
      <c r="H23" s="189"/>
      <c r="I23" s="189"/>
      <c r="J23" s="189"/>
    </row>
    <row r="24" spans="1:10" ht="37.5" customHeight="1">
      <c r="A24" s="195" t="s">
        <v>11</v>
      </c>
      <c r="B24" s="195" t="s">
        <v>12</v>
      </c>
      <c r="C24" s="195"/>
      <c r="D24" s="195"/>
      <c r="E24" s="195"/>
      <c r="F24" s="190" t="s">
        <v>13</v>
      </c>
      <c r="G24" s="190" t="s">
        <v>14</v>
      </c>
      <c r="H24" s="190" t="s">
        <v>15</v>
      </c>
      <c r="I24" s="190" t="s">
        <v>16</v>
      </c>
      <c r="J24" s="190" t="s">
        <v>17</v>
      </c>
    </row>
    <row r="25" spans="1:10" ht="25.5">
      <c r="A25" s="195"/>
      <c r="B25" s="33" t="s">
        <v>18</v>
      </c>
      <c r="C25" s="33" t="s">
        <v>19</v>
      </c>
      <c r="D25" s="33" t="s">
        <v>20</v>
      </c>
      <c r="E25" s="33" t="s">
        <v>21</v>
      </c>
      <c r="F25" s="190"/>
      <c r="G25" s="190"/>
      <c r="H25" s="190"/>
      <c r="I25" s="190"/>
      <c r="J25" s="190"/>
    </row>
    <row r="26" spans="1:10" ht="15">
      <c r="A26" s="39">
        <v>1</v>
      </c>
      <c r="B26" s="39">
        <v>2</v>
      </c>
      <c r="C26" s="39">
        <v>3</v>
      </c>
      <c r="D26" s="39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39">
        <v>10</v>
      </c>
    </row>
    <row r="27" spans="1:10" ht="22.5">
      <c r="A27" s="77">
        <v>1</v>
      </c>
      <c r="B27" s="74" t="s">
        <v>278</v>
      </c>
      <c r="C27" s="74" t="s">
        <v>279</v>
      </c>
      <c r="D27" s="74" t="s">
        <v>280</v>
      </c>
      <c r="E27" s="74" t="s">
        <v>281</v>
      </c>
      <c r="F27" s="74" t="s">
        <v>282</v>
      </c>
      <c r="G27" s="40" t="s">
        <v>283</v>
      </c>
      <c r="H27" s="77">
        <v>1550000</v>
      </c>
      <c r="I27" s="77">
        <v>9</v>
      </c>
      <c r="J27" s="156">
        <v>26539200</v>
      </c>
    </row>
    <row r="28" spans="1:10" ht="22.5">
      <c r="A28" s="77">
        <v>2</v>
      </c>
      <c r="B28" s="74" t="s">
        <v>278</v>
      </c>
      <c r="C28" s="74" t="s">
        <v>278</v>
      </c>
      <c r="D28" s="74" t="s">
        <v>324</v>
      </c>
      <c r="E28" s="74" t="s">
        <v>281</v>
      </c>
      <c r="F28" s="74" t="s">
        <v>282</v>
      </c>
      <c r="G28" s="40" t="s">
        <v>283</v>
      </c>
      <c r="H28" s="75">
        <v>4700</v>
      </c>
      <c r="I28" s="77">
        <v>1</v>
      </c>
      <c r="J28" s="156">
        <v>31843.22</v>
      </c>
    </row>
    <row r="29" spans="1:10" ht="23.25" thickBot="1">
      <c r="A29" s="77">
        <v>3</v>
      </c>
      <c r="B29" s="74" t="s">
        <v>278</v>
      </c>
      <c r="C29" s="74" t="s">
        <v>278</v>
      </c>
      <c r="D29" s="74" t="s">
        <v>324</v>
      </c>
      <c r="E29" s="74" t="s">
        <v>281</v>
      </c>
      <c r="F29" s="74" t="s">
        <v>282</v>
      </c>
      <c r="G29" s="40" t="s">
        <v>283</v>
      </c>
      <c r="H29" s="75">
        <v>11700</v>
      </c>
      <c r="I29" s="77">
        <v>1</v>
      </c>
      <c r="J29" s="75">
        <v>648.98</v>
      </c>
    </row>
    <row r="30" spans="1:11" ht="79.5" thickBot="1">
      <c r="A30" s="77">
        <v>4</v>
      </c>
      <c r="B30" s="74" t="s">
        <v>278</v>
      </c>
      <c r="C30" s="74" t="s">
        <v>279</v>
      </c>
      <c r="D30" s="74" t="s">
        <v>427</v>
      </c>
      <c r="E30" s="74" t="s">
        <v>281</v>
      </c>
      <c r="F30" s="74" t="s">
        <v>282</v>
      </c>
      <c r="G30" s="154" t="s">
        <v>428</v>
      </c>
      <c r="H30" s="75">
        <v>7500</v>
      </c>
      <c r="I30" s="77">
        <v>11.4</v>
      </c>
      <c r="J30" s="136">
        <v>1710000</v>
      </c>
      <c r="K30" s="53">
        <f>J28+J29+J32</f>
        <v>70832.96</v>
      </c>
    </row>
    <row r="31" spans="1:10" ht="22.5">
      <c r="A31" s="77">
        <v>5</v>
      </c>
      <c r="B31" s="74" t="s">
        <v>278</v>
      </c>
      <c r="C31" s="74" t="s">
        <v>278</v>
      </c>
      <c r="D31" s="74" t="s">
        <v>324</v>
      </c>
      <c r="E31" s="74" t="s">
        <v>281</v>
      </c>
      <c r="F31" s="74" t="s">
        <v>282</v>
      </c>
      <c r="G31" s="40" t="s">
        <v>283</v>
      </c>
      <c r="H31" s="75">
        <v>11700</v>
      </c>
      <c r="I31" s="77">
        <v>1</v>
      </c>
      <c r="J31" s="75"/>
    </row>
    <row r="32" spans="1:10" ht="22.5">
      <c r="A32" s="77">
        <v>6</v>
      </c>
      <c r="B32" s="74" t="s">
        <v>278</v>
      </c>
      <c r="C32" s="74" t="s">
        <v>462</v>
      </c>
      <c r="D32" s="74" t="s">
        <v>324</v>
      </c>
      <c r="E32" s="74" t="s">
        <v>281</v>
      </c>
      <c r="F32" s="74" t="s">
        <v>282</v>
      </c>
      <c r="G32" s="40" t="s">
        <v>283</v>
      </c>
      <c r="H32" s="83">
        <v>-37000</v>
      </c>
      <c r="I32" s="77">
        <v>1</v>
      </c>
      <c r="J32" s="75">
        <v>38340.76</v>
      </c>
    </row>
    <row r="33" spans="1:10" ht="22.5">
      <c r="A33" s="77">
        <v>7</v>
      </c>
      <c r="B33" s="74" t="s">
        <v>278</v>
      </c>
      <c r="C33" s="74" t="s">
        <v>279</v>
      </c>
      <c r="D33" s="74" t="s">
        <v>280</v>
      </c>
      <c r="E33" s="74" t="s">
        <v>281</v>
      </c>
      <c r="F33" s="74" t="s">
        <v>282</v>
      </c>
      <c r="G33" s="40" t="s">
        <v>283</v>
      </c>
      <c r="H33" s="75"/>
      <c r="I33" s="77"/>
      <c r="J33" s="75">
        <v>-57000</v>
      </c>
    </row>
    <row r="34" spans="1:10" ht="12.75">
      <c r="A34" s="77"/>
      <c r="B34" s="74"/>
      <c r="C34" s="74"/>
      <c r="D34" s="74"/>
      <c r="E34" s="74"/>
      <c r="F34" s="74"/>
      <c r="G34" s="40"/>
      <c r="H34" s="75"/>
      <c r="I34" s="77"/>
      <c r="J34" s="75"/>
    </row>
    <row r="35" spans="1:10" ht="15">
      <c r="A35" s="39" t="s">
        <v>22</v>
      </c>
      <c r="B35" s="39"/>
      <c r="C35" s="39"/>
      <c r="D35" s="39"/>
      <c r="E35" s="39"/>
      <c r="F35" s="39"/>
      <c r="G35" s="39"/>
      <c r="H35" s="39"/>
      <c r="I35" s="39"/>
      <c r="J35" s="76">
        <f>SUM(J27:J34)</f>
        <v>28263032.96</v>
      </c>
    </row>
    <row r="36" spans="1:10" ht="15" customHeight="1">
      <c r="A36" s="289" t="s">
        <v>23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0" ht="15.75">
      <c r="A37" s="267" t="s">
        <v>24</v>
      </c>
      <c r="B37" s="267"/>
      <c r="C37" s="267"/>
      <c r="D37" s="267"/>
      <c r="E37" s="267"/>
      <c r="F37" s="267"/>
      <c r="G37" s="267"/>
      <c r="H37" s="267"/>
      <c r="I37" s="267"/>
      <c r="J37" s="267"/>
    </row>
    <row r="38" spans="1:10" ht="37.5" customHeight="1">
      <c r="A38" s="195" t="s">
        <v>11</v>
      </c>
      <c r="B38" s="195" t="s">
        <v>12</v>
      </c>
      <c r="C38" s="195"/>
      <c r="D38" s="195"/>
      <c r="E38" s="195"/>
      <c r="F38" s="190" t="s">
        <v>13</v>
      </c>
      <c r="G38" s="190" t="s">
        <v>14</v>
      </c>
      <c r="H38" s="190" t="s">
        <v>15</v>
      </c>
      <c r="I38" s="190" t="s">
        <v>16</v>
      </c>
      <c r="J38" s="190" t="s">
        <v>17</v>
      </c>
    </row>
    <row r="39" spans="1:10" ht="25.5">
      <c r="A39" s="195"/>
      <c r="B39" s="33" t="s">
        <v>18</v>
      </c>
      <c r="C39" s="33" t="s">
        <v>19</v>
      </c>
      <c r="D39" s="33" t="s">
        <v>20</v>
      </c>
      <c r="E39" s="33" t="s">
        <v>21</v>
      </c>
      <c r="F39" s="190"/>
      <c r="G39" s="190"/>
      <c r="H39" s="190"/>
      <c r="I39" s="190"/>
      <c r="J39" s="190"/>
    </row>
    <row r="40" spans="1:10" ht="15">
      <c r="A40" s="39">
        <v>1</v>
      </c>
      <c r="B40" s="39">
        <v>2</v>
      </c>
      <c r="C40" s="39">
        <v>3</v>
      </c>
      <c r="D40" s="39">
        <v>4</v>
      </c>
      <c r="E40" s="39">
        <v>5</v>
      </c>
      <c r="F40" s="39">
        <v>6</v>
      </c>
      <c r="G40" s="39">
        <v>7</v>
      </c>
      <c r="H40" s="39">
        <v>8</v>
      </c>
      <c r="I40" s="39">
        <v>9</v>
      </c>
      <c r="J40" s="39">
        <v>10</v>
      </c>
    </row>
    <row r="41" spans="1:10" ht="67.5">
      <c r="A41" s="39">
        <v>1</v>
      </c>
      <c r="B41" s="74" t="s">
        <v>278</v>
      </c>
      <c r="C41" s="74" t="s">
        <v>279</v>
      </c>
      <c r="D41" s="74" t="s">
        <v>280</v>
      </c>
      <c r="E41" s="74" t="s">
        <v>281</v>
      </c>
      <c r="F41" s="74" t="s">
        <v>320</v>
      </c>
      <c r="G41" s="40" t="s">
        <v>25</v>
      </c>
      <c r="H41" s="32">
        <v>10509.86</v>
      </c>
      <c r="I41" s="32">
        <v>1</v>
      </c>
      <c r="J41" s="157">
        <v>70000</v>
      </c>
    </row>
    <row r="42" spans="1:10" ht="67.5">
      <c r="A42" s="39">
        <v>2</v>
      </c>
      <c r="B42" s="74" t="s">
        <v>278</v>
      </c>
      <c r="C42" s="74" t="s">
        <v>279</v>
      </c>
      <c r="D42" s="74" t="s">
        <v>280</v>
      </c>
      <c r="E42" s="74" t="s">
        <v>281</v>
      </c>
      <c r="F42" s="74" t="s">
        <v>320</v>
      </c>
      <c r="G42" s="40" t="s">
        <v>25</v>
      </c>
      <c r="H42" s="32">
        <v>37000</v>
      </c>
      <c r="I42" s="32">
        <v>1</v>
      </c>
      <c r="J42" s="32"/>
    </row>
    <row r="43" spans="1:10" ht="15">
      <c r="A43" s="39">
        <v>2</v>
      </c>
      <c r="B43" s="33"/>
      <c r="C43" s="33"/>
      <c r="D43" s="33"/>
      <c r="E43" s="33"/>
      <c r="F43" s="39"/>
      <c r="G43" s="40" t="s">
        <v>26</v>
      </c>
      <c r="H43" s="39"/>
      <c r="I43" s="39"/>
      <c r="J43" s="39"/>
    </row>
    <row r="44" spans="1:10" ht="67.5">
      <c r="A44" s="39">
        <v>3</v>
      </c>
      <c r="B44" s="33">
        <v>7</v>
      </c>
      <c r="C44" s="33">
        <v>2</v>
      </c>
      <c r="D44" s="33">
        <v>410473020</v>
      </c>
      <c r="E44" s="33">
        <v>111</v>
      </c>
      <c r="F44" s="77">
        <v>266</v>
      </c>
      <c r="G44" s="40" t="s">
        <v>25</v>
      </c>
      <c r="H44" s="39"/>
      <c r="I44" s="39"/>
      <c r="J44" s="32">
        <v>57000</v>
      </c>
    </row>
    <row r="45" spans="1:10" ht="15">
      <c r="A45" s="32" t="s">
        <v>22</v>
      </c>
      <c r="B45" s="33"/>
      <c r="C45" s="33"/>
      <c r="D45" s="33"/>
      <c r="E45" s="33"/>
      <c r="F45" s="39"/>
      <c r="G45" s="39"/>
      <c r="H45" s="39"/>
      <c r="I45" s="39"/>
      <c r="J45" s="40">
        <f>SUM(J41:J44)</f>
        <v>127000</v>
      </c>
    </row>
    <row r="46" spans="1:10" ht="1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5">
      <c r="A47" s="229"/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ht="15" customHeight="1">
      <c r="A48" s="288" t="s">
        <v>27</v>
      </c>
      <c r="B48" s="288"/>
      <c r="C48" s="288"/>
      <c r="D48" s="288"/>
      <c r="E48" s="288"/>
      <c r="F48" s="288"/>
      <c r="G48" s="288"/>
      <c r="H48" s="288"/>
      <c r="I48" s="288"/>
      <c r="J48" s="288"/>
    </row>
    <row r="68" ht="15.75">
      <c r="A68" s="20"/>
    </row>
  </sheetData>
  <sheetProtection/>
  <mergeCells count="25">
    <mergeCell ref="A47:J47"/>
    <mergeCell ref="A48:J48"/>
    <mergeCell ref="A23:J23"/>
    <mergeCell ref="A36:J36"/>
    <mergeCell ref="A37:J37"/>
    <mergeCell ref="A46:J46"/>
    <mergeCell ref="H24:H25"/>
    <mergeCell ref="I24:I25"/>
    <mergeCell ref="A24:A25"/>
    <mergeCell ref="B24:E24"/>
    <mergeCell ref="G2:J2"/>
    <mergeCell ref="G5:K5"/>
    <mergeCell ref="H38:H39"/>
    <mergeCell ref="I38:I39"/>
    <mergeCell ref="J38:J39"/>
    <mergeCell ref="F6:J6"/>
    <mergeCell ref="F8:J8"/>
    <mergeCell ref="F24:F25"/>
    <mergeCell ref="G24:G25"/>
    <mergeCell ref="J24:J25"/>
    <mergeCell ref="D12:H12"/>
    <mergeCell ref="A38:A39"/>
    <mergeCell ref="B38:E38"/>
    <mergeCell ref="F38:F39"/>
    <mergeCell ref="G38:G39"/>
  </mergeCells>
  <hyperlinks>
    <hyperlink ref="A15" r:id="rId1" display="garantf1://70308460.1003425242/"/>
    <hyperlink ref="A18" r:id="rId2" display="garantf1://70308460.1003425242/"/>
    <hyperlink ref="A23" r:id="rId3" display="garantf1://70308460.4211/"/>
  </hyperlinks>
  <printOptions/>
  <pageMargins left="0.75" right="0.75" top="1" bottom="1" header="0.5" footer="0.5"/>
  <pageSetup horizontalDpi="600" verticalDpi="600" orientation="portrait" paperSize="9" scale="66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95" zoomScaleSheetLayoutView="95" zoomScalePageLayoutView="0" workbookViewId="0" topLeftCell="A7">
      <selection activeCell="A1" sqref="A1"/>
    </sheetView>
  </sheetViews>
  <sheetFormatPr defaultColWidth="9.140625" defaultRowHeight="12.75"/>
  <cols>
    <col min="4" max="4" width="12.28125" style="0" customWidth="1"/>
    <col min="5" max="5" width="11.28125" style="0" customWidth="1"/>
    <col min="7" max="7" width="19.140625" style="0" customWidth="1"/>
  </cols>
  <sheetData>
    <row r="1" ht="12.75">
      <c r="A1" s="6" t="s">
        <v>267</v>
      </c>
    </row>
    <row r="2" ht="15">
      <c r="A2" s="5"/>
    </row>
    <row r="3" spans="1:6" ht="12.75">
      <c r="A3" s="6" t="s">
        <v>268</v>
      </c>
      <c r="E3" s="64">
        <f>+H13</f>
        <v>0</v>
      </c>
      <c r="F3" s="54"/>
    </row>
    <row r="4" ht="15">
      <c r="A4" s="3" t="s">
        <v>269</v>
      </c>
    </row>
    <row r="5" ht="15">
      <c r="A5" s="3" t="s">
        <v>170</v>
      </c>
    </row>
    <row r="6" spans="1:2" ht="26.25" customHeight="1">
      <c r="A6" s="196" t="s">
        <v>256</v>
      </c>
      <c r="B6" s="196"/>
    </row>
    <row r="7" spans="1:8" ht="24" customHeight="1">
      <c r="A7" s="190" t="s">
        <v>11</v>
      </c>
      <c r="B7" s="190" t="s">
        <v>12</v>
      </c>
      <c r="C7" s="190"/>
      <c r="D7" s="190"/>
      <c r="E7" s="190"/>
      <c r="F7" s="195" t="s">
        <v>13</v>
      </c>
      <c r="G7" s="195" t="s">
        <v>14</v>
      </c>
      <c r="H7" s="195" t="s">
        <v>35</v>
      </c>
    </row>
    <row r="8" spans="1:8" ht="12.75">
      <c r="A8" s="190"/>
      <c r="B8" s="190"/>
      <c r="C8" s="190"/>
      <c r="D8" s="190"/>
      <c r="E8" s="190"/>
      <c r="F8" s="195"/>
      <c r="G8" s="195"/>
      <c r="H8" s="195"/>
    </row>
    <row r="9" spans="1:8" ht="25.5">
      <c r="A9" s="190"/>
      <c r="B9" s="33" t="s">
        <v>18</v>
      </c>
      <c r="C9" s="33" t="s">
        <v>19</v>
      </c>
      <c r="D9" s="33" t="s">
        <v>21</v>
      </c>
      <c r="E9" s="33" t="s">
        <v>20</v>
      </c>
      <c r="F9" s="195"/>
      <c r="G9" s="195"/>
      <c r="H9" s="195"/>
    </row>
    <row r="10" spans="1:8" ht="12.75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2">
        <v>6</v>
      </c>
      <c r="G10" s="32">
        <v>7</v>
      </c>
      <c r="H10" s="32">
        <v>8</v>
      </c>
    </row>
    <row r="11" spans="1:8" ht="15" customHeight="1">
      <c r="A11" s="32">
        <v>1</v>
      </c>
      <c r="B11" s="74"/>
      <c r="C11" s="74"/>
      <c r="D11" s="74"/>
      <c r="E11" s="74"/>
      <c r="F11" s="74"/>
      <c r="G11" s="40" t="s">
        <v>270</v>
      </c>
      <c r="H11" s="75"/>
    </row>
    <row r="12" spans="1:9" ht="36" customHeight="1">
      <c r="A12" s="32">
        <v>2</v>
      </c>
      <c r="B12" s="74" t="s">
        <v>278</v>
      </c>
      <c r="C12" s="74" t="s">
        <v>279</v>
      </c>
      <c r="D12" s="74" t="s">
        <v>370</v>
      </c>
      <c r="E12" s="74" t="s">
        <v>369</v>
      </c>
      <c r="F12" s="74" t="s">
        <v>299</v>
      </c>
      <c r="G12" s="40" t="s">
        <v>271</v>
      </c>
      <c r="H12" s="32"/>
      <c r="I12" s="143" t="s">
        <v>371</v>
      </c>
    </row>
    <row r="13" spans="1:8" ht="12.75">
      <c r="A13" s="32" t="s">
        <v>22</v>
      </c>
      <c r="B13" s="33"/>
      <c r="C13" s="33"/>
      <c r="D13" s="33"/>
      <c r="E13" s="33"/>
      <c r="F13" s="32"/>
      <c r="G13" s="40"/>
      <c r="H13" s="105">
        <f>+H11+H12</f>
        <v>0</v>
      </c>
    </row>
    <row r="14" ht="15">
      <c r="A14" s="5"/>
    </row>
    <row r="15" ht="12.75">
      <c r="A15" s="6" t="s">
        <v>272</v>
      </c>
    </row>
    <row r="16" ht="15">
      <c r="A16" s="5"/>
    </row>
    <row r="17" spans="1:5" ht="12.75">
      <c r="A17" s="6" t="s">
        <v>273</v>
      </c>
      <c r="E17" s="66">
        <f>+H28</f>
        <v>385.93</v>
      </c>
    </row>
    <row r="18" ht="15">
      <c r="A18" s="3" t="s">
        <v>269</v>
      </c>
    </row>
    <row r="19" ht="15">
      <c r="A19" s="5"/>
    </row>
    <row r="20" ht="15">
      <c r="A20" s="3" t="s">
        <v>170</v>
      </c>
    </row>
    <row r="21" spans="1:2" ht="26.25" customHeight="1">
      <c r="A21" s="196" t="s">
        <v>274</v>
      </c>
      <c r="B21" s="196"/>
    </row>
    <row r="22" spans="1:8" ht="24" customHeight="1">
      <c r="A22" s="190" t="s">
        <v>11</v>
      </c>
      <c r="B22" s="190" t="s">
        <v>12</v>
      </c>
      <c r="C22" s="190"/>
      <c r="D22" s="190"/>
      <c r="E22" s="190"/>
      <c r="F22" s="195" t="s">
        <v>13</v>
      </c>
      <c r="G22" s="195" t="s">
        <v>14</v>
      </c>
      <c r="H22" s="195" t="s">
        <v>35</v>
      </c>
    </row>
    <row r="23" spans="1:8" ht="12.75">
      <c r="A23" s="190"/>
      <c r="B23" s="190"/>
      <c r="C23" s="190"/>
      <c r="D23" s="190"/>
      <c r="E23" s="190"/>
      <c r="F23" s="195"/>
      <c r="G23" s="195"/>
      <c r="H23" s="195"/>
    </row>
    <row r="24" spans="1:8" ht="25.5">
      <c r="A24" s="190"/>
      <c r="B24" s="33" t="s">
        <v>18</v>
      </c>
      <c r="C24" s="33" t="s">
        <v>19</v>
      </c>
      <c r="D24" s="33" t="s">
        <v>21</v>
      </c>
      <c r="E24" s="33" t="s">
        <v>20</v>
      </c>
      <c r="F24" s="195"/>
      <c r="G24" s="195"/>
      <c r="H24" s="195"/>
    </row>
    <row r="25" spans="1:8" ht="12.75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2">
        <v>6</v>
      </c>
      <c r="G25" s="32">
        <v>7</v>
      </c>
      <c r="H25" s="32">
        <v>8</v>
      </c>
    </row>
    <row r="26" spans="1:8" ht="12.75">
      <c r="A26" s="32">
        <v>1</v>
      </c>
      <c r="B26" s="74" t="s">
        <v>278</v>
      </c>
      <c r="C26" s="74" t="s">
        <v>279</v>
      </c>
      <c r="D26" s="74" t="s">
        <v>396</v>
      </c>
      <c r="E26" s="74" t="s">
        <v>300</v>
      </c>
      <c r="F26" s="74" t="s">
        <v>301</v>
      </c>
      <c r="G26" s="40" t="s">
        <v>275</v>
      </c>
      <c r="H26" s="51">
        <v>385.93</v>
      </c>
    </row>
    <row r="27" spans="1:8" ht="12.75">
      <c r="A27" s="32">
        <v>2</v>
      </c>
      <c r="B27" s="33"/>
      <c r="C27" s="33"/>
      <c r="D27" s="33"/>
      <c r="E27" s="33"/>
      <c r="F27" s="32"/>
      <c r="G27" s="40" t="s">
        <v>276</v>
      </c>
      <c r="H27" s="32"/>
    </row>
    <row r="28" spans="1:8" ht="12.75">
      <c r="A28" s="32" t="s">
        <v>22</v>
      </c>
      <c r="B28" s="33"/>
      <c r="C28" s="33"/>
      <c r="D28" s="33"/>
      <c r="E28" s="33"/>
      <c r="F28" s="32"/>
      <c r="G28" s="40"/>
      <c r="H28" s="76">
        <f>+H26</f>
        <v>385.93</v>
      </c>
    </row>
    <row r="29" ht="15">
      <c r="A29" s="5"/>
    </row>
  </sheetData>
  <sheetProtection/>
  <mergeCells count="12">
    <mergeCell ref="H7:H9"/>
    <mergeCell ref="A22:A24"/>
    <mergeCell ref="B22:E23"/>
    <mergeCell ref="F22:F24"/>
    <mergeCell ref="G22:G24"/>
    <mergeCell ref="H22:H24"/>
    <mergeCell ref="A7:A9"/>
    <mergeCell ref="B7:E8"/>
    <mergeCell ref="F7:F9"/>
    <mergeCell ref="G7:G9"/>
    <mergeCell ref="A6:B6"/>
    <mergeCell ref="A21:B21"/>
  </mergeCells>
  <hyperlinks>
    <hyperlink ref="A1" r:id="rId1" display="garantf1://70308460.1003425370/"/>
    <hyperlink ref="A3" r:id="rId2" display="garantf1://70308460.1003425370/"/>
    <hyperlink ref="A6" r:id="rId3" display="garantf1://70308460.4290/"/>
    <hyperlink ref="A15" r:id="rId4" display="garantf1://70308460.1003425370/"/>
    <hyperlink ref="A17" r:id="rId5" display="garantf1://70308460.1003425370/"/>
    <hyperlink ref="A21" r:id="rId6" display="garantf1://70308460.4290/"/>
  </hyperlinks>
  <printOptions/>
  <pageMargins left="0.75" right="0.75" top="1" bottom="1" header="0.5" footer="0.5"/>
  <pageSetup horizontalDpi="600" verticalDpi="600" orientation="portrait" paperSize="9" scale="8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95" zoomScaleSheetLayoutView="95" zoomScalePageLayoutView="0" workbookViewId="0" topLeftCell="A10">
      <selection activeCell="A1" sqref="A1"/>
    </sheetView>
  </sheetViews>
  <sheetFormatPr defaultColWidth="9.140625" defaultRowHeight="12.75"/>
  <cols>
    <col min="4" max="4" width="11.421875" style="0" customWidth="1"/>
    <col min="6" max="6" width="10.00390625" style="0" customWidth="1"/>
    <col min="7" max="7" width="14.57421875" style="0" customWidth="1"/>
    <col min="8" max="8" width="21.140625" style="0" customWidth="1"/>
    <col min="11" max="11" width="9.57421875" style="0" bestFit="1" customWidth="1"/>
    <col min="12" max="12" width="11.28125" style="0" customWidth="1"/>
  </cols>
  <sheetData>
    <row r="1" ht="12.75">
      <c r="A1" s="6" t="s">
        <v>266</v>
      </c>
    </row>
    <row r="2" spans="1:6" ht="12.75">
      <c r="A2" s="6" t="s">
        <v>253</v>
      </c>
      <c r="F2" s="66">
        <f>+L25</f>
        <v>113976</v>
      </c>
    </row>
    <row r="3" ht="15">
      <c r="A3" s="3" t="s">
        <v>254</v>
      </c>
    </row>
    <row r="4" ht="15">
      <c r="A4" s="3" t="s">
        <v>255</v>
      </c>
    </row>
    <row r="5" ht="15">
      <c r="A5" s="3"/>
    </row>
    <row r="6" spans="1:10" ht="15">
      <c r="A6" s="197" t="s">
        <v>99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2" ht="12.75">
      <c r="A7" s="198" t="s">
        <v>256</v>
      </c>
      <c r="B7" s="198"/>
    </row>
    <row r="8" spans="1:10" ht="95.25" customHeight="1">
      <c r="A8" s="199" t="s">
        <v>11</v>
      </c>
      <c r="B8" s="199" t="s">
        <v>12</v>
      </c>
      <c r="C8" s="199"/>
      <c r="D8" s="199"/>
      <c r="E8" s="199"/>
      <c r="F8" s="199" t="s">
        <v>13</v>
      </c>
      <c r="G8" s="199" t="s">
        <v>14</v>
      </c>
      <c r="H8" s="199" t="s">
        <v>257</v>
      </c>
      <c r="I8" s="199" t="s">
        <v>258</v>
      </c>
      <c r="J8" s="199" t="s">
        <v>259</v>
      </c>
    </row>
    <row r="9" spans="1:10" ht="24">
      <c r="A9" s="199"/>
      <c r="B9" s="38" t="s">
        <v>18</v>
      </c>
      <c r="C9" s="38" t="s">
        <v>19</v>
      </c>
      <c r="D9" s="38" t="s">
        <v>21</v>
      </c>
      <c r="E9" s="38" t="s">
        <v>20</v>
      </c>
      <c r="F9" s="199"/>
      <c r="G9" s="199"/>
      <c r="H9" s="199"/>
      <c r="I9" s="199"/>
      <c r="J9" s="199"/>
    </row>
    <row r="10" spans="1:10" ht="12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</row>
    <row r="11" spans="1:10" ht="22.5">
      <c r="A11" s="40">
        <v>1</v>
      </c>
      <c r="B11" s="39"/>
      <c r="C11" s="39"/>
      <c r="D11" s="39"/>
      <c r="E11" s="39"/>
      <c r="F11" s="39"/>
      <c r="G11" s="40" t="s">
        <v>260</v>
      </c>
      <c r="H11" s="39"/>
      <c r="I11" s="39"/>
      <c r="J11" s="39"/>
    </row>
    <row r="12" spans="1:10" ht="15">
      <c r="A12" s="32" t="s">
        <v>22</v>
      </c>
      <c r="B12" s="39"/>
      <c r="C12" s="39"/>
      <c r="D12" s="39"/>
      <c r="E12" s="39"/>
      <c r="F12" s="39"/>
      <c r="G12" s="39"/>
      <c r="H12" s="39"/>
      <c r="I12" s="39"/>
      <c r="J12" s="39">
        <f>J11</f>
        <v>0</v>
      </c>
    </row>
    <row r="13" ht="15">
      <c r="A13" s="5"/>
    </row>
    <row r="14" ht="15">
      <c r="A14" s="3" t="s">
        <v>164</v>
      </c>
    </row>
    <row r="15" ht="15">
      <c r="A15" s="3"/>
    </row>
    <row r="16" ht="15">
      <c r="A16" s="3" t="s">
        <v>261</v>
      </c>
    </row>
    <row r="17" spans="1:2" ht="26.25" customHeight="1">
      <c r="A17" s="196" t="s">
        <v>256</v>
      </c>
      <c r="B17" s="196"/>
    </row>
    <row r="18" spans="1:12" ht="36.75" customHeight="1">
      <c r="A18" s="190" t="s">
        <v>11</v>
      </c>
      <c r="B18" s="190" t="s">
        <v>12</v>
      </c>
      <c r="C18" s="190"/>
      <c r="D18" s="190"/>
      <c r="E18" s="190"/>
      <c r="F18" s="195" t="s">
        <v>13</v>
      </c>
      <c r="G18" s="195" t="s">
        <v>14</v>
      </c>
      <c r="H18" s="195" t="s">
        <v>262</v>
      </c>
      <c r="I18" s="195" t="s">
        <v>263</v>
      </c>
      <c r="J18" s="195" t="s">
        <v>264</v>
      </c>
      <c r="K18" s="195" t="s">
        <v>258</v>
      </c>
      <c r="L18" s="195" t="s">
        <v>265</v>
      </c>
    </row>
    <row r="19" spans="1:12" ht="12.75">
      <c r="A19" s="190"/>
      <c r="B19" s="190"/>
      <c r="C19" s="190"/>
      <c r="D19" s="190"/>
      <c r="E19" s="190"/>
      <c r="F19" s="195"/>
      <c r="G19" s="195"/>
      <c r="H19" s="195"/>
      <c r="I19" s="195"/>
      <c r="J19" s="195"/>
      <c r="K19" s="195"/>
      <c r="L19" s="195"/>
    </row>
    <row r="20" spans="1:12" ht="25.5">
      <c r="A20" s="190"/>
      <c r="B20" s="33" t="s">
        <v>18</v>
      </c>
      <c r="C20" s="33" t="s">
        <v>19</v>
      </c>
      <c r="D20" s="33" t="s">
        <v>21</v>
      </c>
      <c r="E20" s="33" t="s">
        <v>20</v>
      </c>
      <c r="F20" s="195"/>
      <c r="G20" s="195"/>
      <c r="H20" s="195"/>
      <c r="I20" s="195"/>
      <c r="J20" s="195"/>
      <c r="K20" s="195"/>
      <c r="L20" s="195"/>
    </row>
    <row r="21" spans="1:12" ht="12.75">
      <c r="A21" s="32">
        <v>1</v>
      </c>
      <c r="B21" s="33">
        <v>2</v>
      </c>
      <c r="C21" s="33">
        <v>3</v>
      </c>
      <c r="D21" s="33">
        <v>4</v>
      </c>
      <c r="E21" s="33">
        <v>5</v>
      </c>
      <c r="F21" s="32">
        <v>6</v>
      </c>
      <c r="G21" s="32">
        <v>7</v>
      </c>
      <c r="H21" s="32">
        <v>8</v>
      </c>
      <c r="I21" s="32">
        <v>9</v>
      </c>
      <c r="J21" s="32">
        <v>10</v>
      </c>
      <c r="K21" s="32">
        <v>11</v>
      </c>
      <c r="L21" s="32">
        <v>12</v>
      </c>
    </row>
    <row r="22" spans="1:14" ht="24">
      <c r="A22" s="77">
        <v>1</v>
      </c>
      <c r="B22" s="95" t="s">
        <v>278</v>
      </c>
      <c r="C22" s="95" t="s">
        <v>279</v>
      </c>
      <c r="D22" s="95" t="s">
        <v>396</v>
      </c>
      <c r="E22" s="95" t="s">
        <v>298</v>
      </c>
      <c r="F22" s="95" t="s">
        <v>299</v>
      </c>
      <c r="G22" s="77" t="s">
        <v>306</v>
      </c>
      <c r="H22" s="104" t="s">
        <v>330</v>
      </c>
      <c r="I22" s="96"/>
      <c r="J22" s="68">
        <v>5834027</v>
      </c>
      <c r="K22" s="68">
        <v>0.00374972553</v>
      </c>
      <c r="L22" s="169">
        <v>113976</v>
      </c>
      <c r="N22" s="73"/>
    </row>
    <row r="23" spans="1:14" ht="25.5">
      <c r="A23" s="77">
        <v>2</v>
      </c>
      <c r="B23" s="95" t="s">
        <v>278</v>
      </c>
      <c r="C23" s="95" t="s">
        <v>279</v>
      </c>
      <c r="D23" s="95" t="s">
        <v>284</v>
      </c>
      <c r="E23" s="95" t="s">
        <v>298</v>
      </c>
      <c r="F23" s="95" t="s">
        <v>299</v>
      </c>
      <c r="G23" s="77" t="s">
        <v>306</v>
      </c>
      <c r="H23" s="104" t="s">
        <v>331</v>
      </c>
      <c r="I23" s="96"/>
      <c r="J23" s="68">
        <v>207405</v>
      </c>
      <c r="K23" s="129">
        <v>0.0037511149682</v>
      </c>
      <c r="L23" s="145"/>
      <c r="N23" s="73"/>
    </row>
    <row r="24" spans="1:12" ht="12.75">
      <c r="A24" s="77"/>
      <c r="B24" s="95"/>
      <c r="C24" s="95"/>
      <c r="D24" s="95"/>
      <c r="E24" s="95"/>
      <c r="F24" s="95"/>
      <c r="G24" s="77"/>
      <c r="H24" s="104"/>
      <c r="I24" s="96"/>
      <c r="J24" s="68"/>
      <c r="K24" s="68"/>
      <c r="L24" s="97"/>
    </row>
    <row r="25" spans="1:12" ht="12.75">
      <c r="A25" s="32" t="s">
        <v>22</v>
      </c>
      <c r="B25" s="33"/>
      <c r="C25" s="33"/>
      <c r="D25" s="33"/>
      <c r="E25" s="33"/>
      <c r="F25" s="32"/>
      <c r="G25" s="32"/>
      <c r="H25" s="32"/>
      <c r="I25" s="32"/>
      <c r="J25" s="32"/>
      <c r="K25" s="32"/>
      <c r="L25" s="76">
        <f>+L22+L23+L24</f>
        <v>113976</v>
      </c>
    </row>
  </sheetData>
  <sheetProtection/>
  <mergeCells count="19">
    <mergeCell ref="J18:J20"/>
    <mergeCell ref="A8:A9"/>
    <mergeCell ref="B8:E8"/>
    <mergeCell ref="F8:F9"/>
    <mergeCell ref="G8:G9"/>
    <mergeCell ref="F18:F20"/>
    <mergeCell ref="G18:G20"/>
    <mergeCell ref="H18:H20"/>
    <mergeCell ref="I18:I20"/>
    <mergeCell ref="A6:J6"/>
    <mergeCell ref="K18:K20"/>
    <mergeCell ref="L18:L20"/>
    <mergeCell ref="A7:B7"/>
    <mergeCell ref="A17:B17"/>
    <mergeCell ref="H8:H9"/>
    <mergeCell ref="I8:I9"/>
    <mergeCell ref="J8:J9"/>
    <mergeCell ref="A18:A20"/>
    <mergeCell ref="B18:E19"/>
  </mergeCells>
  <hyperlinks>
    <hyperlink ref="A1" r:id="rId1" display="garantf1://70308460.1003425369/"/>
    <hyperlink ref="A2" r:id="rId2" display="garantf1://70308460.1003425369/"/>
    <hyperlink ref="A7" r:id="rId3" display="garantf1://70308460.4290/"/>
    <hyperlink ref="A17" r:id="rId4" display="garantf1://70308460.4290/"/>
  </hyperlinks>
  <printOptions/>
  <pageMargins left="0.75" right="0.75" top="1" bottom="1" header="0.5" footer="0.5"/>
  <pageSetup horizontalDpi="600" verticalDpi="600" orientation="portrait" paperSize="9" scale="65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3.28125" style="0" customWidth="1"/>
  </cols>
  <sheetData>
    <row r="1" ht="12.75">
      <c r="A1" s="6" t="s">
        <v>248</v>
      </c>
    </row>
    <row r="2" spans="1:6" ht="12.75">
      <c r="A2" s="6" t="s">
        <v>249</v>
      </c>
      <c r="F2" s="63">
        <f>+H12</f>
        <v>0</v>
      </c>
    </row>
    <row r="3" ht="15">
      <c r="A3" s="3" t="s">
        <v>250</v>
      </c>
    </row>
    <row r="4" ht="14.25">
      <c r="A4" s="49" t="s">
        <v>251</v>
      </c>
    </row>
    <row r="5" spans="1:8" ht="15">
      <c r="A5" s="197" t="s">
        <v>99</v>
      </c>
      <c r="B5" s="197"/>
      <c r="C5" s="197"/>
      <c r="D5" s="197"/>
      <c r="E5" s="197"/>
      <c r="F5" s="197"/>
      <c r="G5" s="197"/>
      <c r="H5" s="197"/>
    </row>
    <row r="6" spans="1:2" ht="26.25" customHeight="1" thickBot="1">
      <c r="A6" s="200" t="s">
        <v>245</v>
      </c>
      <c r="B6" s="200"/>
    </row>
    <row r="7" spans="1:8" ht="24" customHeight="1">
      <c r="A7" s="204" t="s">
        <v>11</v>
      </c>
      <c r="B7" s="207" t="s">
        <v>12</v>
      </c>
      <c r="C7" s="208"/>
      <c r="D7" s="208"/>
      <c r="E7" s="209"/>
      <c r="F7" s="201" t="s">
        <v>13</v>
      </c>
      <c r="G7" s="201" t="s">
        <v>14</v>
      </c>
      <c r="H7" s="201" t="s">
        <v>35</v>
      </c>
    </row>
    <row r="8" spans="1:8" ht="13.5" thickBot="1">
      <c r="A8" s="205"/>
      <c r="B8" s="210"/>
      <c r="C8" s="211"/>
      <c r="D8" s="211"/>
      <c r="E8" s="212"/>
      <c r="F8" s="202"/>
      <c r="G8" s="202"/>
      <c r="H8" s="202"/>
    </row>
    <row r="9" spans="1:8" ht="26.25" thickBot="1">
      <c r="A9" s="206"/>
      <c r="B9" s="9" t="s">
        <v>18</v>
      </c>
      <c r="C9" s="9" t="s">
        <v>19</v>
      </c>
      <c r="D9" s="9" t="s">
        <v>21</v>
      </c>
      <c r="E9" s="9" t="s">
        <v>20</v>
      </c>
      <c r="F9" s="203"/>
      <c r="G9" s="203"/>
      <c r="H9" s="203"/>
    </row>
    <row r="10" spans="1:8" ht="13.5" thickBot="1">
      <c r="A10" s="12">
        <v>1</v>
      </c>
      <c r="B10" s="9">
        <v>2</v>
      </c>
      <c r="C10" s="9">
        <v>3</v>
      </c>
      <c r="D10" s="9">
        <v>4</v>
      </c>
      <c r="E10" s="9">
        <v>5</v>
      </c>
      <c r="F10" s="24">
        <v>6</v>
      </c>
      <c r="G10" s="24">
        <v>7</v>
      </c>
      <c r="H10" s="24">
        <v>8</v>
      </c>
    </row>
    <row r="11" spans="1:8" ht="13.5" thickBot="1">
      <c r="A11" s="12">
        <v>1</v>
      </c>
      <c r="B11" s="9"/>
      <c r="C11" s="9"/>
      <c r="D11" s="9"/>
      <c r="E11" s="9"/>
      <c r="F11" s="24"/>
      <c r="G11" s="15" t="s">
        <v>252</v>
      </c>
      <c r="H11" s="24"/>
    </row>
    <row r="12" spans="1:8" ht="13.5" thickBot="1">
      <c r="A12" s="12" t="s">
        <v>22</v>
      </c>
      <c r="B12" s="9"/>
      <c r="C12" s="9"/>
      <c r="D12" s="9"/>
      <c r="E12" s="9"/>
      <c r="F12" s="24"/>
      <c r="G12" s="15"/>
      <c r="H12" s="24"/>
    </row>
  </sheetData>
  <sheetProtection/>
  <mergeCells count="7">
    <mergeCell ref="A6:B6"/>
    <mergeCell ref="A5:H5"/>
    <mergeCell ref="H7:H9"/>
    <mergeCell ref="A7:A9"/>
    <mergeCell ref="B7:E8"/>
    <mergeCell ref="F7:F9"/>
    <mergeCell ref="G7:G9"/>
  </mergeCells>
  <hyperlinks>
    <hyperlink ref="A1" r:id="rId1" display="garantf1://70308460.1003425369/"/>
    <hyperlink ref="A2" r:id="rId2" display="garantf1://70308460.1003425369/"/>
    <hyperlink ref="A6" r:id="rId3" display="garantf1://70308460.4290/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95" zoomScaleSheetLayoutView="95" zoomScalePageLayoutView="0" workbookViewId="0" topLeftCell="A2">
      <selection activeCell="K13" sqref="K13"/>
    </sheetView>
  </sheetViews>
  <sheetFormatPr defaultColWidth="9.140625" defaultRowHeight="12.75"/>
  <cols>
    <col min="4" max="4" width="10.421875" style="0" customWidth="1"/>
    <col min="7" max="7" width="11.140625" style="0" customWidth="1"/>
    <col min="10" max="10" width="9.8515625" style="0" bestFit="1" customWidth="1"/>
    <col min="11" max="11" width="9.57421875" style="0" bestFit="1" customWidth="1"/>
  </cols>
  <sheetData>
    <row r="1" ht="15">
      <c r="A1" s="3" t="s">
        <v>241</v>
      </c>
    </row>
    <row r="2" ht="15">
      <c r="A2" s="5"/>
    </row>
    <row r="3" spans="1:2" ht="26.25" customHeight="1">
      <c r="A3" s="196" t="s">
        <v>242</v>
      </c>
      <c r="B3" s="196"/>
    </row>
    <row r="4" spans="1:11" ht="88.5" customHeight="1">
      <c r="A4" s="195" t="s">
        <v>11</v>
      </c>
      <c r="B4" s="195" t="s">
        <v>12</v>
      </c>
      <c r="C4" s="195"/>
      <c r="D4" s="195"/>
      <c r="E4" s="195"/>
      <c r="F4" s="195" t="s">
        <v>13</v>
      </c>
      <c r="G4" s="195" t="s">
        <v>133</v>
      </c>
      <c r="H4" s="195" t="s">
        <v>101</v>
      </c>
      <c r="I4" s="195" t="s">
        <v>102</v>
      </c>
      <c r="J4" s="190" t="s">
        <v>243</v>
      </c>
      <c r="K4" s="195" t="s">
        <v>214</v>
      </c>
    </row>
    <row r="5" spans="1:11" ht="25.5">
      <c r="A5" s="195"/>
      <c r="B5" s="33" t="s">
        <v>18</v>
      </c>
      <c r="C5" s="33" t="s">
        <v>19</v>
      </c>
      <c r="D5" s="33" t="s">
        <v>21</v>
      </c>
      <c r="E5" s="33" t="s">
        <v>20</v>
      </c>
      <c r="F5" s="195"/>
      <c r="G5" s="195"/>
      <c r="H5" s="195"/>
      <c r="I5" s="195"/>
      <c r="J5" s="190"/>
      <c r="K5" s="195"/>
    </row>
    <row r="6" spans="1:11" ht="12.75">
      <c r="A6" s="32" t="s">
        <v>191</v>
      </c>
      <c r="B6" s="32" t="s">
        <v>189</v>
      </c>
      <c r="C6" s="32" t="s">
        <v>192</v>
      </c>
      <c r="D6" s="32" t="s">
        <v>193</v>
      </c>
      <c r="E6" s="32" t="s">
        <v>194</v>
      </c>
      <c r="F6" s="32" t="s">
        <v>195</v>
      </c>
      <c r="G6" s="32" t="s">
        <v>196</v>
      </c>
      <c r="H6" s="32" t="s">
        <v>197</v>
      </c>
      <c r="I6" s="32" t="s">
        <v>198</v>
      </c>
      <c r="J6" s="32" t="s">
        <v>207</v>
      </c>
      <c r="K6" s="32" t="s">
        <v>212</v>
      </c>
    </row>
    <row r="7" spans="1:11" ht="12.75">
      <c r="A7" s="40"/>
      <c r="B7" s="74"/>
      <c r="C7" s="74"/>
      <c r="D7" s="74"/>
      <c r="E7" s="74"/>
      <c r="F7" s="74"/>
      <c r="G7" s="40"/>
      <c r="H7" s="77"/>
      <c r="I7" s="77"/>
      <c r="J7" s="77"/>
      <c r="K7" s="75"/>
    </row>
    <row r="8" spans="1:14" ht="45">
      <c r="A8" s="40">
        <v>1</v>
      </c>
      <c r="B8" s="74" t="s">
        <v>278</v>
      </c>
      <c r="C8" s="74" t="s">
        <v>278</v>
      </c>
      <c r="D8" s="74" t="s">
        <v>312</v>
      </c>
      <c r="E8" s="74" t="s">
        <v>287</v>
      </c>
      <c r="F8" s="74" t="s">
        <v>311</v>
      </c>
      <c r="G8" s="40" t="s">
        <v>317</v>
      </c>
      <c r="H8" s="77" t="s">
        <v>305</v>
      </c>
      <c r="I8" s="77">
        <v>125</v>
      </c>
      <c r="J8" s="77">
        <v>20</v>
      </c>
      <c r="K8" s="136"/>
      <c r="L8" t="s">
        <v>346</v>
      </c>
      <c r="M8" s="73"/>
      <c r="N8" s="73"/>
    </row>
    <row r="9" spans="1:14" ht="12.75">
      <c r="A9" s="40">
        <v>2</v>
      </c>
      <c r="B9" s="74" t="s">
        <v>278</v>
      </c>
      <c r="C9" s="74" t="s">
        <v>278</v>
      </c>
      <c r="D9" s="74" t="s">
        <v>312</v>
      </c>
      <c r="E9" s="74" t="s">
        <v>287</v>
      </c>
      <c r="F9" s="74" t="s">
        <v>311</v>
      </c>
      <c r="G9" s="40" t="s">
        <v>358</v>
      </c>
      <c r="H9" s="77" t="s">
        <v>305</v>
      </c>
      <c r="I9" s="40">
        <v>80</v>
      </c>
      <c r="J9" s="40">
        <v>20</v>
      </c>
      <c r="K9" s="136"/>
      <c r="L9" t="s">
        <v>352</v>
      </c>
      <c r="M9" s="73"/>
      <c r="N9" s="73"/>
    </row>
    <row r="10" spans="1:11" ht="33.75">
      <c r="A10" s="77">
        <v>4</v>
      </c>
      <c r="B10" s="74" t="s">
        <v>278</v>
      </c>
      <c r="C10" s="74" t="s">
        <v>279</v>
      </c>
      <c r="D10" s="74" t="s">
        <v>280</v>
      </c>
      <c r="E10" s="74" t="s">
        <v>287</v>
      </c>
      <c r="F10" s="74" t="s">
        <v>311</v>
      </c>
      <c r="G10" s="40" t="s">
        <v>325</v>
      </c>
      <c r="H10" s="77" t="s">
        <v>305</v>
      </c>
      <c r="I10" s="40">
        <v>41</v>
      </c>
      <c r="J10" s="40">
        <v>100</v>
      </c>
      <c r="K10" s="158">
        <v>4100</v>
      </c>
    </row>
    <row r="11" spans="1:11" ht="12.75">
      <c r="A11" s="77">
        <v>5</v>
      </c>
      <c r="B11" s="74" t="s">
        <v>278</v>
      </c>
      <c r="C11" s="74" t="s">
        <v>279</v>
      </c>
      <c r="D11" s="74" t="s">
        <v>280</v>
      </c>
      <c r="E11" s="74" t="s">
        <v>287</v>
      </c>
      <c r="F11" s="74" t="s">
        <v>311</v>
      </c>
      <c r="G11" s="40" t="s">
        <v>468</v>
      </c>
      <c r="H11" s="77" t="s">
        <v>305</v>
      </c>
      <c r="I11" s="40">
        <v>25</v>
      </c>
      <c r="J11" s="40">
        <v>109.12</v>
      </c>
      <c r="K11" s="179">
        <v>2728</v>
      </c>
    </row>
    <row r="12" spans="1:11" ht="15">
      <c r="A12" s="32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83">
        <f>SUM(K8:K11)</f>
        <v>6828</v>
      </c>
    </row>
    <row r="19" ht="12.75">
      <c r="L19" s="54"/>
    </row>
  </sheetData>
  <sheetProtection/>
  <mergeCells count="9">
    <mergeCell ref="A3:B3"/>
    <mergeCell ref="H4:H5"/>
    <mergeCell ref="I4:I5"/>
    <mergeCell ref="J4:J5"/>
    <mergeCell ref="K4:K5"/>
    <mergeCell ref="A4:A5"/>
    <mergeCell ref="B4:E4"/>
    <mergeCell ref="F4:F5"/>
    <mergeCell ref="G4:G5"/>
  </mergeCells>
  <hyperlinks>
    <hyperlink ref="A3" r:id="rId1" display="garantf1://70308460.4340/"/>
  </hyperlinks>
  <printOptions/>
  <pageMargins left="0.75" right="0.75" top="1" bottom="1" header="0.5" footer="0.5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95" zoomScaleSheetLayoutView="95" zoomScalePageLayoutView="0" workbookViewId="0" topLeftCell="A33">
      <selection activeCell="K39" sqref="K39:K49"/>
    </sheetView>
  </sheetViews>
  <sheetFormatPr defaultColWidth="9.140625" defaultRowHeight="12.75"/>
  <cols>
    <col min="2" max="2" width="8.00390625" style="0" customWidth="1"/>
    <col min="3" max="3" width="6.7109375" style="0" customWidth="1"/>
    <col min="4" max="4" width="11.140625" style="0" customWidth="1"/>
    <col min="7" max="7" width="18.140625" style="0" customWidth="1"/>
    <col min="11" max="11" width="10.140625" style="0" bestFit="1" customWidth="1"/>
    <col min="14" max="14" width="10.140625" style="0" bestFit="1" customWidth="1"/>
  </cols>
  <sheetData>
    <row r="1" ht="15.75">
      <c r="J1" s="1" t="s">
        <v>0</v>
      </c>
    </row>
    <row r="2" spans="7:10" ht="18.75" customHeight="1">
      <c r="G2" s="192" t="s">
        <v>302</v>
      </c>
      <c r="H2" s="192"/>
      <c r="I2" s="192"/>
      <c r="J2" s="192"/>
    </row>
    <row r="3" ht="12.75">
      <c r="J3" s="2" t="s">
        <v>1</v>
      </c>
    </row>
    <row r="4" ht="12.75">
      <c r="J4" s="2"/>
    </row>
    <row r="5" spans="7:11" ht="45" customHeight="1">
      <c r="G5" s="193" t="s">
        <v>359</v>
      </c>
      <c r="H5" s="193"/>
      <c r="I5" s="193"/>
      <c r="J5" s="193"/>
      <c r="K5" s="193"/>
    </row>
    <row r="6" spans="6:10" ht="12.75">
      <c r="F6" s="194" t="s">
        <v>36</v>
      </c>
      <c r="G6" s="194"/>
      <c r="H6" s="194"/>
      <c r="I6" s="194"/>
      <c r="J6" s="194"/>
    </row>
    <row r="7" spans="7:10" ht="12.75">
      <c r="G7" s="139"/>
      <c r="H7" s="139"/>
      <c r="I7" s="139"/>
      <c r="J7" s="138" t="s">
        <v>360</v>
      </c>
    </row>
    <row r="8" spans="6:10" ht="12.75">
      <c r="F8" s="194" t="s">
        <v>37</v>
      </c>
      <c r="G8" s="194"/>
      <c r="H8" s="194"/>
      <c r="I8" s="194"/>
      <c r="J8" s="194"/>
    </row>
    <row r="9" spans="9:10" ht="12.75">
      <c r="I9" s="140"/>
      <c r="J9" s="141" t="s">
        <v>467</v>
      </c>
    </row>
    <row r="10" spans="1:11" ht="15">
      <c r="A10" s="197" t="s">
        <v>213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1" ht="12.75">
      <c r="A11" s="189" t="s">
        <v>132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ht="88.5" customHeight="1">
      <c r="A12" s="195" t="s">
        <v>11</v>
      </c>
      <c r="B12" s="195" t="s">
        <v>12</v>
      </c>
      <c r="C12" s="195"/>
      <c r="D12" s="195"/>
      <c r="E12" s="195"/>
      <c r="F12" s="195" t="s">
        <v>13</v>
      </c>
      <c r="G12" s="195" t="s">
        <v>133</v>
      </c>
      <c r="H12" s="195" t="s">
        <v>101</v>
      </c>
      <c r="I12" s="195" t="s">
        <v>102</v>
      </c>
      <c r="J12" s="190" t="s">
        <v>159</v>
      </c>
      <c r="K12" s="195" t="s">
        <v>214</v>
      </c>
    </row>
    <row r="13" spans="1:11" ht="25.5">
      <c r="A13" s="195"/>
      <c r="B13" s="33" t="s">
        <v>18</v>
      </c>
      <c r="C13" s="33" t="s">
        <v>19</v>
      </c>
      <c r="D13" s="33" t="s">
        <v>21</v>
      </c>
      <c r="E13" s="33" t="s">
        <v>20</v>
      </c>
      <c r="F13" s="195"/>
      <c r="G13" s="195"/>
      <c r="H13" s="195"/>
      <c r="I13" s="195"/>
      <c r="J13" s="190"/>
      <c r="K13" s="195"/>
    </row>
    <row r="14" spans="1:11" ht="12.75">
      <c r="A14" s="32" t="s">
        <v>191</v>
      </c>
      <c r="B14" s="32" t="s">
        <v>189</v>
      </c>
      <c r="C14" s="32" t="s">
        <v>192</v>
      </c>
      <c r="D14" s="32" t="s">
        <v>193</v>
      </c>
      <c r="E14" s="32" t="s">
        <v>194</v>
      </c>
      <c r="F14" s="32" t="s">
        <v>195</v>
      </c>
      <c r="G14" s="32" t="s">
        <v>196</v>
      </c>
      <c r="H14" s="32" t="s">
        <v>197</v>
      </c>
      <c r="I14" s="32" t="s">
        <v>198</v>
      </c>
      <c r="J14" s="32" t="s">
        <v>207</v>
      </c>
      <c r="K14" s="32" t="s">
        <v>212</v>
      </c>
    </row>
    <row r="15" spans="1:14" ht="12.75">
      <c r="A15" s="40">
        <v>1</v>
      </c>
      <c r="B15" s="74" t="s">
        <v>278</v>
      </c>
      <c r="C15" s="74" t="s">
        <v>279</v>
      </c>
      <c r="D15" s="74" t="s">
        <v>280</v>
      </c>
      <c r="E15" s="74" t="s">
        <v>287</v>
      </c>
      <c r="F15" s="74" t="s">
        <v>297</v>
      </c>
      <c r="G15" s="130" t="s">
        <v>318</v>
      </c>
      <c r="H15" s="131" t="s">
        <v>305</v>
      </c>
      <c r="I15" s="130">
        <v>74</v>
      </c>
      <c r="J15" s="130">
        <v>251.35</v>
      </c>
      <c r="K15" s="168">
        <v>18600</v>
      </c>
      <c r="N15" s="73"/>
    </row>
    <row r="16" spans="1:14" ht="12.75">
      <c r="A16" s="40">
        <v>2</v>
      </c>
      <c r="B16" s="74" t="s">
        <v>278</v>
      </c>
      <c r="C16" s="74" t="s">
        <v>279</v>
      </c>
      <c r="D16" s="74" t="s">
        <v>280</v>
      </c>
      <c r="E16" s="74" t="s">
        <v>287</v>
      </c>
      <c r="F16" s="74" t="s">
        <v>297</v>
      </c>
      <c r="G16" s="130" t="s">
        <v>384</v>
      </c>
      <c r="H16" s="131" t="s">
        <v>305</v>
      </c>
      <c r="I16" s="130">
        <v>50</v>
      </c>
      <c r="J16" s="130">
        <v>253</v>
      </c>
      <c r="K16" s="168">
        <v>12650</v>
      </c>
      <c r="N16" s="73"/>
    </row>
    <row r="17" spans="1:14" ht="12.75">
      <c r="A17" s="40">
        <v>3</v>
      </c>
      <c r="B17" s="74" t="s">
        <v>278</v>
      </c>
      <c r="C17" s="74" t="s">
        <v>279</v>
      </c>
      <c r="D17" s="74" t="s">
        <v>280</v>
      </c>
      <c r="E17" s="74" t="s">
        <v>287</v>
      </c>
      <c r="F17" s="74" t="s">
        <v>297</v>
      </c>
      <c r="G17" s="130" t="s">
        <v>385</v>
      </c>
      <c r="H17" s="131" t="s">
        <v>305</v>
      </c>
      <c r="I17" s="130">
        <v>500</v>
      </c>
      <c r="J17" s="130">
        <v>1.1</v>
      </c>
      <c r="K17" s="168">
        <v>550</v>
      </c>
      <c r="N17" s="73"/>
    </row>
    <row r="18" spans="1:14" ht="33.75">
      <c r="A18" s="77">
        <v>4</v>
      </c>
      <c r="B18" s="74" t="s">
        <v>278</v>
      </c>
      <c r="C18" s="74" t="s">
        <v>279</v>
      </c>
      <c r="D18" s="74" t="s">
        <v>396</v>
      </c>
      <c r="E18" s="74" t="s">
        <v>287</v>
      </c>
      <c r="F18" s="74" t="s">
        <v>297</v>
      </c>
      <c r="G18" s="82" t="s">
        <v>402</v>
      </c>
      <c r="H18" s="77" t="s">
        <v>305</v>
      </c>
      <c r="I18" s="78">
        <v>230</v>
      </c>
      <c r="J18" s="78">
        <v>20</v>
      </c>
      <c r="K18" s="167">
        <f aca="true" t="shared" si="0" ref="K18:K23">I18*J18</f>
        <v>4600</v>
      </c>
      <c r="L18" t="s">
        <v>442</v>
      </c>
      <c r="M18" s="73"/>
      <c r="N18" s="73"/>
    </row>
    <row r="19" spans="1:14" ht="33.75">
      <c r="A19" s="77">
        <v>5</v>
      </c>
      <c r="B19" s="74" t="s">
        <v>278</v>
      </c>
      <c r="C19" s="74" t="s">
        <v>279</v>
      </c>
      <c r="D19" s="74" t="s">
        <v>396</v>
      </c>
      <c r="E19" s="74" t="s">
        <v>287</v>
      </c>
      <c r="F19" s="74" t="s">
        <v>297</v>
      </c>
      <c r="G19" s="82" t="s">
        <v>403</v>
      </c>
      <c r="H19" s="77" t="s">
        <v>305</v>
      </c>
      <c r="I19" s="78">
        <v>230</v>
      </c>
      <c r="J19" s="78">
        <v>12</v>
      </c>
      <c r="K19" s="167">
        <f t="shared" si="0"/>
        <v>2760</v>
      </c>
      <c r="L19" t="s">
        <v>442</v>
      </c>
      <c r="M19" s="73"/>
      <c r="N19" s="73"/>
    </row>
    <row r="20" spans="1:14" ht="33.75">
      <c r="A20" s="77">
        <v>6</v>
      </c>
      <c r="B20" s="74" t="s">
        <v>278</v>
      </c>
      <c r="C20" s="74" t="s">
        <v>279</v>
      </c>
      <c r="D20" s="74" t="s">
        <v>396</v>
      </c>
      <c r="E20" s="74" t="s">
        <v>287</v>
      </c>
      <c r="F20" s="74" t="s">
        <v>297</v>
      </c>
      <c r="G20" s="82" t="s">
        <v>404</v>
      </c>
      <c r="H20" s="77" t="s">
        <v>405</v>
      </c>
      <c r="I20" s="78">
        <v>120</v>
      </c>
      <c r="J20" s="78">
        <v>50</v>
      </c>
      <c r="K20" s="167">
        <f t="shared" si="0"/>
        <v>6000</v>
      </c>
      <c r="L20" t="s">
        <v>442</v>
      </c>
      <c r="M20" s="73"/>
      <c r="N20" s="73"/>
    </row>
    <row r="21" spans="1:14" ht="22.5">
      <c r="A21" s="77">
        <v>7</v>
      </c>
      <c r="B21" s="74" t="s">
        <v>278</v>
      </c>
      <c r="C21" s="74" t="s">
        <v>279</v>
      </c>
      <c r="D21" s="74" t="s">
        <v>396</v>
      </c>
      <c r="E21" s="74" t="s">
        <v>287</v>
      </c>
      <c r="F21" s="74" t="s">
        <v>297</v>
      </c>
      <c r="G21" s="82" t="s">
        <v>406</v>
      </c>
      <c r="H21" s="77" t="s">
        <v>405</v>
      </c>
      <c r="I21" s="78">
        <v>150</v>
      </c>
      <c r="J21" s="78">
        <v>70</v>
      </c>
      <c r="K21" s="167">
        <f t="shared" si="0"/>
        <v>10500</v>
      </c>
      <c r="L21" t="s">
        <v>442</v>
      </c>
      <c r="M21" s="73"/>
      <c r="N21" s="73"/>
    </row>
    <row r="22" spans="1:14" ht="45">
      <c r="A22" s="77">
        <v>8</v>
      </c>
      <c r="B22" s="74" t="s">
        <v>278</v>
      </c>
      <c r="C22" s="74" t="s">
        <v>279</v>
      </c>
      <c r="D22" s="74" t="s">
        <v>396</v>
      </c>
      <c r="E22" s="74" t="s">
        <v>287</v>
      </c>
      <c r="F22" s="74" t="s">
        <v>297</v>
      </c>
      <c r="G22" s="90" t="s">
        <v>407</v>
      </c>
      <c r="H22" s="77" t="s">
        <v>408</v>
      </c>
      <c r="I22" s="78">
        <v>600</v>
      </c>
      <c r="J22" s="78">
        <v>60</v>
      </c>
      <c r="K22" s="167">
        <f t="shared" si="0"/>
        <v>36000</v>
      </c>
      <c r="L22" t="s">
        <v>442</v>
      </c>
      <c r="M22" s="176">
        <f>K18+K19+K20+K21+K22+K23</f>
        <v>89110</v>
      </c>
      <c r="N22" s="73"/>
    </row>
    <row r="23" spans="1:14" ht="22.5">
      <c r="A23" s="77">
        <v>9</v>
      </c>
      <c r="B23" s="74" t="s">
        <v>278</v>
      </c>
      <c r="C23" s="74" t="s">
        <v>279</v>
      </c>
      <c r="D23" s="74" t="s">
        <v>396</v>
      </c>
      <c r="E23" s="74" t="s">
        <v>287</v>
      </c>
      <c r="F23" s="74" t="s">
        <v>297</v>
      </c>
      <c r="G23" s="90" t="s">
        <v>409</v>
      </c>
      <c r="H23" s="77" t="s">
        <v>410</v>
      </c>
      <c r="I23" s="78">
        <v>585</v>
      </c>
      <c r="J23" s="78">
        <v>50</v>
      </c>
      <c r="K23" s="167">
        <f t="shared" si="0"/>
        <v>29250</v>
      </c>
      <c r="L23" t="s">
        <v>442</v>
      </c>
      <c r="M23" s="73"/>
      <c r="N23" s="73"/>
    </row>
    <row r="24" spans="1:14" ht="12.75">
      <c r="A24" s="77"/>
      <c r="B24" s="74"/>
      <c r="C24" s="74"/>
      <c r="D24" s="74"/>
      <c r="E24" s="74"/>
      <c r="F24" s="74"/>
      <c r="G24" s="40"/>
      <c r="H24" s="77"/>
      <c r="I24" s="78"/>
      <c r="J24" s="78"/>
      <c r="K24" s="167"/>
      <c r="N24" s="73"/>
    </row>
    <row r="25" spans="1:14" ht="22.5">
      <c r="A25" s="77">
        <v>5</v>
      </c>
      <c r="B25" s="74" t="s">
        <v>278</v>
      </c>
      <c r="C25" s="74" t="s">
        <v>278</v>
      </c>
      <c r="D25" s="74" t="s">
        <v>312</v>
      </c>
      <c r="E25" s="74" t="s">
        <v>287</v>
      </c>
      <c r="F25" s="74" t="s">
        <v>297</v>
      </c>
      <c r="G25" s="90" t="s">
        <v>316</v>
      </c>
      <c r="H25" s="77" t="s">
        <v>305</v>
      </c>
      <c r="I25" s="78">
        <v>45</v>
      </c>
      <c r="J25" s="78">
        <v>70</v>
      </c>
      <c r="K25" s="165">
        <f aca="true" t="shared" si="1" ref="K25:K31">I25*J25</f>
        <v>3150</v>
      </c>
      <c r="L25" t="s">
        <v>337</v>
      </c>
      <c r="M25" s="73"/>
      <c r="N25" s="73"/>
    </row>
    <row r="26" spans="1:14" ht="22.5">
      <c r="A26" s="77">
        <v>6</v>
      </c>
      <c r="B26" s="74" t="s">
        <v>278</v>
      </c>
      <c r="C26" s="74" t="s">
        <v>278</v>
      </c>
      <c r="D26" s="74" t="s">
        <v>312</v>
      </c>
      <c r="E26" s="74" t="s">
        <v>287</v>
      </c>
      <c r="F26" s="74" t="s">
        <v>297</v>
      </c>
      <c r="G26" s="90" t="s">
        <v>334</v>
      </c>
      <c r="H26" s="77" t="s">
        <v>305</v>
      </c>
      <c r="I26" s="78">
        <v>20</v>
      </c>
      <c r="J26" s="78">
        <v>21</v>
      </c>
      <c r="K26" s="165">
        <f t="shared" si="1"/>
        <v>420</v>
      </c>
      <c r="L26" t="s">
        <v>337</v>
      </c>
      <c r="M26" s="73"/>
      <c r="N26" s="73"/>
    </row>
    <row r="27" spans="1:14" ht="12.75">
      <c r="A27" s="77">
        <v>7</v>
      </c>
      <c r="B27" s="74" t="s">
        <v>278</v>
      </c>
      <c r="C27" s="74" t="s">
        <v>278</v>
      </c>
      <c r="D27" s="74" t="s">
        <v>312</v>
      </c>
      <c r="E27" s="74" t="s">
        <v>287</v>
      </c>
      <c r="F27" s="74" t="s">
        <v>297</v>
      </c>
      <c r="G27" s="90" t="s">
        <v>335</v>
      </c>
      <c r="H27" s="77" t="s">
        <v>305</v>
      </c>
      <c r="I27" s="78">
        <v>500</v>
      </c>
      <c r="J27" s="78">
        <v>0.5</v>
      </c>
      <c r="K27" s="165">
        <f t="shared" si="1"/>
        <v>250</v>
      </c>
      <c r="L27" t="s">
        <v>337</v>
      </c>
      <c r="M27" s="73"/>
      <c r="N27" s="73"/>
    </row>
    <row r="28" spans="1:14" ht="22.5">
      <c r="A28" s="77">
        <v>8</v>
      </c>
      <c r="B28" s="74" t="s">
        <v>278</v>
      </c>
      <c r="C28" s="74" t="s">
        <v>278</v>
      </c>
      <c r="D28" s="74" t="s">
        <v>312</v>
      </c>
      <c r="E28" s="74" t="s">
        <v>287</v>
      </c>
      <c r="F28" s="74" t="s">
        <v>297</v>
      </c>
      <c r="G28" s="90" t="s">
        <v>336</v>
      </c>
      <c r="H28" s="77" t="s">
        <v>305</v>
      </c>
      <c r="I28" s="78">
        <v>50</v>
      </c>
      <c r="J28" s="78">
        <v>70</v>
      </c>
      <c r="K28" s="165">
        <f t="shared" si="1"/>
        <v>3500</v>
      </c>
      <c r="L28" t="s">
        <v>337</v>
      </c>
      <c r="M28" s="73"/>
      <c r="N28" s="73"/>
    </row>
    <row r="29" spans="1:14" ht="12.75">
      <c r="A29" s="77">
        <v>9</v>
      </c>
      <c r="B29" s="74" t="s">
        <v>278</v>
      </c>
      <c r="C29" s="74" t="s">
        <v>278</v>
      </c>
      <c r="D29" s="74" t="s">
        <v>312</v>
      </c>
      <c r="E29" s="74" t="s">
        <v>287</v>
      </c>
      <c r="F29" s="74" t="s">
        <v>297</v>
      </c>
      <c r="G29" s="90" t="s">
        <v>338</v>
      </c>
      <c r="H29" s="77" t="s">
        <v>305</v>
      </c>
      <c r="I29" s="78">
        <v>7</v>
      </c>
      <c r="J29" s="78">
        <v>100</v>
      </c>
      <c r="K29" s="165">
        <f t="shared" si="1"/>
        <v>700</v>
      </c>
      <c r="L29" t="s">
        <v>337</v>
      </c>
      <c r="M29" s="73"/>
      <c r="N29" s="73"/>
    </row>
    <row r="30" spans="1:14" ht="12.75">
      <c r="A30" s="77">
        <v>10</v>
      </c>
      <c r="B30" s="74" t="s">
        <v>278</v>
      </c>
      <c r="C30" s="74" t="s">
        <v>278</v>
      </c>
      <c r="D30" s="74" t="s">
        <v>312</v>
      </c>
      <c r="E30" s="74" t="s">
        <v>287</v>
      </c>
      <c r="F30" s="74" t="s">
        <v>297</v>
      </c>
      <c r="G30" s="90" t="s">
        <v>339</v>
      </c>
      <c r="H30" s="77" t="s">
        <v>305</v>
      </c>
      <c r="I30" s="78">
        <v>2.3</v>
      </c>
      <c r="J30" s="78">
        <v>100</v>
      </c>
      <c r="K30" s="165">
        <f t="shared" si="1"/>
        <v>229.99999999999997</v>
      </c>
      <c r="L30" t="s">
        <v>337</v>
      </c>
      <c r="M30" s="73"/>
      <c r="N30" s="73"/>
    </row>
    <row r="31" spans="1:14" ht="12.75">
      <c r="A31" s="77">
        <v>11</v>
      </c>
      <c r="B31" s="74" t="s">
        <v>278</v>
      </c>
      <c r="C31" s="74" t="s">
        <v>278</v>
      </c>
      <c r="D31" s="74" t="s">
        <v>312</v>
      </c>
      <c r="E31" s="74" t="s">
        <v>287</v>
      </c>
      <c r="F31" s="74" t="s">
        <v>297</v>
      </c>
      <c r="G31" s="90" t="s">
        <v>340</v>
      </c>
      <c r="H31" s="77" t="s">
        <v>305</v>
      </c>
      <c r="I31" s="78">
        <v>48</v>
      </c>
      <c r="J31" s="78">
        <v>88</v>
      </c>
      <c r="K31" s="165">
        <f t="shared" si="1"/>
        <v>4224</v>
      </c>
      <c r="L31" t="s">
        <v>337</v>
      </c>
      <c r="M31" s="73"/>
      <c r="N31" s="73"/>
    </row>
    <row r="32" spans="1:14" ht="12.75">
      <c r="A32" s="77">
        <v>12</v>
      </c>
      <c r="B32" s="74" t="s">
        <v>278</v>
      </c>
      <c r="C32" s="74" t="s">
        <v>278</v>
      </c>
      <c r="D32" s="74" t="s">
        <v>312</v>
      </c>
      <c r="E32" s="74" t="s">
        <v>287</v>
      </c>
      <c r="F32" s="74" t="s">
        <v>297</v>
      </c>
      <c r="G32" s="90" t="s">
        <v>341</v>
      </c>
      <c r="H32" s="77" t="s">
        <v>305</v>
      </c>
      <c r="I32" s="78">
        <v>120</v>
      </c>
      <c r="J32" s="78">
        <v>37.92</v>
      </c>
      <c r="K32" s="165">
        <v>4550</v>
      </c>
      <c r="L32" t="s">
        <v>337</v>
      </c>
      <c r="M32" s="73"/>
      <c r="N32" s="73"/>
    </row>
    <row r="33" spans="1:14" ht="12.75">
      <c r="A33" s="77">
        <v>13</v>
      </c>
      <c r="B33" s="74" t="s">
        <v>278</v>
      </c>
      <c r="C33" s="74" t="s">
        <v>278</v>
      </c>
      <c r="D33" s="74" t="s">
        <v>312</v>
      </c>
      <c r="E33" s="74" t="s">
        <v>287</v>
      </c>
      <c r="F33" s="74" t="s">
        <v>297</v>
      </c>
      <c r="G33" s="90" t="s">
        <v>342</v>
      </c>
      <c r="H33" s="77" t="s">
        <v>305</v>
      </c>
      <c r="I33" s="78">
        <v>20</v>
      </c>
      <c r="J33" s="78">
        <v>61</v>
      </c>
      <c r="K33" s="165">
        <f>I33*J33</f>
        <v>1220</v>
      </c>
      <c r="L33" t="s">
        <v>337</v>
      </c>
      <c r="M33" s="73"/>
      <c r="N33" s="73"/>
    </row>
    <row r="34" spans="1:14" ht="12.75">
      <c r="A34" s="77">
        <v>14</v>
      </c>
      <c r="B34" s="74" t="s">
        <v>278</v>
      </c>
      <c r="C34" s="74" t="s">
        <v>278</v>
      </c>
      <c r="D34" s="74" t="s">
        <v>312</v>
      </c>
      <c r="E34" s="74" t="s">
        <v>287</v>
      </c>
      <c r="F34" s="74" t="s">
        <v>297</v>
      </c>
      <c r="G34" s="90" t="s">
        <v>343</v>
      </c>
      <c r="H34" s="77" t="s">
        <v>305</v>
      </c>
      <c r="I34" s="78">
        <v>18</v>
      </c>
      <c r="J34" s="78">
        <v>30</v>
      </c>
      <c r="K34" s="165">
        <v>550</v>
      </c>
      <c r="L34" t="s">
        <v>337</v>
      </c>
      <c r="M34" s="73"/>
      <c r="N34" s="73"/>
    </row>
    <row r="35" spans="1:14" ht="12.75">
      <c r="A35" s="77">
        <v>15</v>
      </c>
      <c r="B35" s="74" t="s">
        <v>278</v>
      </c>
      <c r="C35" s="74" t="s">
        <v>278</v>
      </c>
      <c r="D35" s="74" t="s">
        <v>312</v>
      </c>
      <c r="E35" s="74" t="s">
        <v>287</v>
      </c>
      <c r="F35" s="74" t="s">
        <v>297</v>
      </c>
      <c r="G35" s="90" t="s">
        <v>344</v>
      </c>
      <c r="H35" s="77" t="s">
        <v>305</v>
      </c>
      <c r="I35" s="78">
        <v>30</v>
      </c>
      <c r="J35" s="78">
        <v>52</v>
      </c>
      <c r="K35" s="165">
        <f>I35*J35</f>
        <v>1560</v>
      </c>
      <c r="L35" t="s">
        <v>337</v>
      </c>
      <c r="M35" s="73"/>
      <c r="N35" s="73"/>
    </row>
    <row r="36" spans="1:14" ht="12.75">
      <c r="A36" s="77">
        <v>16</v>
      </c>
      <c r="B36" s="74" t="s">
        <v>278</v>
      </c>
      <c r="C36" s="74" t="s">
        <v>278</v>
      </c>
      <c r="D36" s="74" t="s">
        <v>312</v>
      </c>
      <c r="E36" s="74" t="s">
        <v>287</v>
      </c>
      <c r="F36" s="74" t="s">
        <v>297</v>
      </c>
      <c r="G36" s="90" t="s">
        <v>345</v>
      </c>
      <c r="H36" s="77" t="s">
        <v>305</v>
      </c>
      <c r="I36" s="78">
        <v>1</v>
      </c>
      <c r="J36" s="78">
        <v>946</v>
      </c>
      <c r="K36" s="165">
        <f>I36*J36</f>
        <v>946</v>
      </c>
      <c r="L36" t="s">
        <v>337</v>
      </c>
      <c r="M36" s="73"/>
      <c r="N36" s="73"/>
    </row>
    <row r="37" spans="1:14" ht="12.75">
      <c r="A37" s="77">
        <v>16</v>
      </c>
      <c r="B37" s="74" t="s">
        <v>278</v>
      </c>
      <c r="C37" s="74" t="s">
        <v>278</v>
      </c>
      <c r="D37" s="74" t="s">
        <v>312</v>
      </c>
      <c r="E37" s="74" t="s">
        <v>287</v>
      </c>
      <c r="F37" s="74" t="s">
        <v>297</v>
      </c>
      <c r="G37" s="90" t="s">
        <v>440</v>
      </c>
      <c r="H37" s="77" t="s">
        <v>305</v>
      </c>
      <c r="I37" s="78">
        <v>71</v>
      </c>
      <c r="J37" s="78">
        <v>50</v>
      </c>
      <c r="K37" s="165">
        <f>I37*J37</f>
        <v>3550</v>
      </c>
      <c r="L37" t="s">
        <v>337</v>
      </c>
      <c r="M37" s="73"/>
      <c r="N37" s="73"/>
    </row>
    <row r="38" spans="1:14" ht="12.75">
      <c r="A38" s="77">
        <v>16</v>
      </c>
      <c r="B38" s="74" t="s">
        <v>278</v>
      </c>
      <c r="C38" s="74" t="s">
        <v>278</v>
      </c>
      <c r="D38" s="74" t="s">
        <v>312</v>
      </c>
      <c r="E38" s="74" t="s">
        <v>287</v>
      </c>
      <c r="F38" s="74" t="s">
        <v>297</v>
      </c>
      <c r="G38" s="90" t="s">
        <v>441</v>
      </c>
      <c r="H38" s="77" t="s">
        <v>305</v>
      </c>
      <c r="I38" s="78">
        <v>4</v>
      </c>
      <c r="J38" s="78">
        <v>500</v>
      </c>
      <c r="K38" s="165">
        <f>I38*J38</f>
        <v>2000</v>
      </c>
      <c r="L38" t="s">
        <v>337</v>
      </c>
      <c r="M38" s="73"/>
      <c r="N38" s="73"/>
    </row>
    <row r="39" spans="1:14" ht="12.75">
      <c r="A39" s="77">
        <v>17</v>
      </c>
      <c r="B39" s="74" t="s">
        <v>278</v>
      </c>
      <c r="C39" s="74" t="s">
        <v>278</v>
      </c>
      <c r="D39" s="74" t="s">
        <v>312</v>
      </c>
      <c r="E39" s="74" t="s">
        <v>287</v>
      </c>
      <c r="F39" s="74" t="s">
        <v>297</v>
      </c>
      <c r="G39" s="89" t="s">
        <v>353</v>
      </c>
      <c r="H39" s="77" t="s">
        <v>305</v>
      </c>
      <c r="I39" s="78">
        <v>30</v>
      </c>
      <c r="J39" s="78">
        <v>45</v>
      </c>
      <c r="K39" s="165">
        <v>1200</v>
      </c>
      <c r="L39" t="s">
        <v>352</v>
      </c>
      <c r="M39" s="73"/>
      <c r="N39" s="73"/>
    </row>
    <row r="40" spans="1:14" ht="12.75">
      <c r="A40" s="77">
        <v>18</v>
      </c>
      <c r="B40" s="74" t="s">
        <v>278</v>
      </c>
      <c r="C40" s="74" t="s">
        <v>278</v>
      </c>
      <c r="D40" s="74" t="s">
        <v>312</v>
      </c>
      <c r="E40" s="74" t="s">
        <v>287</v>
      </c>
      <c r="F40" s="74" t="s">
        <v>297</v>
      </c>
      <c r="G40" s="89" t="s">
        <v>353</v>
      </c>
      <c r="H40" s="77" t="s">
        <v>305</v>
      </c>
      <c r="I40" s="78">
        <v>10</v>
      </c>
      <c r="J40" s="78">
        <v>100</v>
      </c>
      <c r="K40" s="165">
        <f>I40*J40</f>
        <v>1000</v>
      </c>
      <c r="L40" t="s">
        <v>352</v>
      </c>
      <c r="N40" s="73"/>
    </row>
    <row r="41" spans="1:14" ht="12.75">
      <c r="A41" s="77">
        <v>19</v>
      </c>
      <c r="B41" s="74" t="s">
        <v>278</v>
      </c>
      <c r="C41" s="74" t="s">
        <v>278</v>
      </c>
      <c r="D41" s="74" t="s">
        <v>312</v>
      </c>
      <c r="E41" s="74" t="s">
        <v>287</v>
      </c>
      <c r="F41" s="74" t="s">
        <v>297</v>
      </c>
      <c r="G41" s="89" t="s">
        <v>348</v>
      </c>
      <c r="H41" s="77" t="s">
        <v>305</v>
      </c>
      <c r="I41" s="78">
        <v>10</v>
      </c>
      <c r="J41" s="78">
        <v>150</v>
      </c>
      <c r="K41" s="165">
        <f aca="true" t="shared" si="2" ref="K41:K52">I41*J41</f>
        <v>1500</v>
      </c>
      <c r="L41" t="s">
        <v>352</v>
      </c>
      <c r="N41" s="73"/>
    </row>
    <row r="42" spans="1:14" ht="12.75">
      <c r="A42" s="77">
        <v>20</v>
      </c>
      <c r="B42" s="74" t="s">
        <v>278</v>
      </c>
      <c r="C42" s="74" t="s">
        <v>278</v>
      </c>
      <c r="D42" s="74" t="s">
        <v>312</v>
      </c>
      <c r="E42" s="74" t="s">
        <v>287</v>
      </c>
      <c r="F42" s="74" t="s">
        <v>297</v>
      </c>
      <c r="G42" s="89" t="s">
        <v>349</v>
      </c>
      <c r="H42" s="77" t="s">
        <v>305</v>
      </c>
      <c r="I42" s="78">
        <v>5</v>
      </c>
      <c r="J42" s="78">
        <v>70</v>
      </c>
      <c r="K42" s="165">
        <f t="shared" si="2"/>
        <v>350</v>
      </c>
      <c r="L42" t="s">
        <v>352</v>
      </c>
      <c r="N42" s="73"/>
    </row>
    <row r="43" spans="1:14" ht="12.75">
      <c r="A43" s="77">
        <v>21</v>
      </c>
      <c r="B43" s="74" t="s">
        <v>278</v>
      </c>
      <c r="C43" s="74" t="s">
        <v>278</v>
      </c>
      <c r="D43" s="74" t="s">
        <v>312</v>
      </c>
      <c r="E43" s="74" t="s">
        <v>287</v>
      </c>
      <c r="F43" s="74" t="s">
        <v>297</v>
      </c>
      <c r="G43" s="89" t="s">
        <v>350</v>
      </c>
      <c r="H43" s="77" t="s">
        <v>305</v>
      </c>
      <c r="I43" s="78">
        <v>4</v>
      </c>
      <c r="J43" s="78">
        <v>350</v>
      </c>
      <c r="K43" s="165">
        <f t="shared" si="2"/>
        <v>1400</v>
      </c>
      <c r="L43" t="s">
        <v>352</v>
      </c>
      <c r="N43" s="73"/>
    </row>
    <row r="44" spans="1:14" ht="12.75">
      <c r="A44" s="77">
        <v>22</v>
      </c>
      <c r="B44" s="74" t="s">
        <v>278</v>
      </c>
      <c r="C44" s="74" t="s">
        <v>278</v>
      </c>
      <c r="D44" s="74" t="s">
        <v>312</v>
      </c>
      <c r="E44" s="74" t="s">
        <v>287</v>
      </c>
      <c r="F44" s="74" t="s">
        <v>297</v>
      </c>
      <c r="G44" s="89" t="s">
        <v>351</v>
      </c>
      <c r="H44" s="77" t="s">
        <v>305</v>
      </c>
      <c r="I44" s="78">
        <v>4</v>
      </c>
      <c r="J44" s="78">
        <v>450</v>
      </c>
      <c r="K44" s="165">
        <f t="shared" si="2"/>
        <v>1800</v>
      </c>
      <c r="L44" t="s">
        <v>352</v>
      </c>
      <c r="N44" s="73"/>
    </row>
    <row r="45" spans="1:14" ht="12.75">
      <c r="A45" s="77">
        <v>23</v>
      </c>
      <c r="B45" s="74" t="s">
        <v>278</v>
      </c>
      <c r="C45" s="74" t="s">
        <v>278</v>
      </c>
      <c r="D45" s="74" t="s">
        <v>312</v>
      </c>
      <c r="E45" s="74" t="s">
        <v>287</v>
      </c>
      <c r="F45" s="74" t="s">
        <v>297</v>
      </c>
      <c r="G45" s="89" t="s">
        <v>353</v>
      </c>
      <c r="H45" s="77" t="s">
        <v>305</v>
      </c>
      <c r="I45" s="78">
        <v>5</v>
      </c>
      <c r="J45" s="78">
        <v>410</v>
      </c>
      <c r="K45" s="165">
        <f t="shared" si="2"/>
        <v>2050</v>
      </c>
      <c r="L45" t="s">
        <v>352</v>
      </c>
      <c r="N45" s="73"/>
    </row>
    <row r="46" spans="1:14" ht="12.75">
      <c r="A46" s="77">
        <v>24</v>
      </c>
      <c r="B46" s="74" t="s">
        <v>278</v>
      </c>
      <c r="C46" s="74" t="s">
        <v>278</v>
      </c>
      <c r="D46" s="74" t="s">
        <v>312</v>
      </c>
      <c r="E46" s="74" t="s">
        <v>287</v>
      </c>
      <c r="F46" s="74" t="s">
        <v>297</v>
      </c>
      <c r="G46" s="89" t="s">
        <v>354</v>
      </c>
      <c r="H46" s="77" t="s">
        <v>305</v>
      </c>
      <c r="I46" s="78">
        <v>4</v>
      </c>
      <c r="J46" s="78">
        <v>600</v>
      </c>
      <c r="K46" s="165">
        <f t="shared" si="2"/>
        <v>2400</v>
      </c>
      <c r="L46" t="s">
        <v>352</v>
      </c>
      <c r="N46" s="73"/>
    </row>
    <row r="47" spans="1:14" ht="12.75">
      <c r="A47" s="77">
        <v>25</v>
      </c>
      <c r="B47" s="74" t="s">
        <v>278</v>
      </c>
      <c r="C47" s="74" t="s">
        <v>278</v>
      </c>
      <c r="D47" s="74" t="s">
        <v>312</v>
      </c>
      <c r="E47" s="74" t="s">
        <v>287</v>
      </c>
      <c r="F47" s="74" t="s">
        <v>297</v>
      </c>
      <c r="G47" s="40" t="s">
        <v>355</v>
      </c>
      <c r="H47" s="77" t="s">
        <v>305</v>
      </c>
      <c r="I47" s="78">
        <v>40</v>
      </c>
      <c r="J47" s="78">
        <v>50</v>
      </c>
      <c r="K47" s="165">
        <f t="shared" si="2"/>
        <v>2000</v>
      </c>
      <c r="L47" t="s">
        <v>352</v>
      </c>
      <c r="M47" s="73"/>
      <c r="N47" s="73"/>
    </row>
    <row r="48" spans="1:13" ht="12.75">
      <c r="A48" s="77">
        <v>27</v>
      </c>
      <c r="B48" s="74" t="s">
        <v>278</v>
      </c>
      <c r="C48" s="74" t="s">
        <v>278</v>
      </c>
      <c r="D48" s="74" t="s">
        <v>312</v>
      </c>
      <c r="E48" s="74" t="s">
        <v>287</v>
      </c>
      <c r="F48" s="74" t="s">
        <v>297</v>
      </c>
      <c r="G48" s="40" t="s">
        <v>356</v>
      </c>
      <c r="H48" s="77" t="s">
        <v>305</v>
      </c>
      <c r="I48" s="78">
        <v>3</v>
      </c>
      <c r="J48" s="78">
        <v>250</v>
      </c>
      <c r="K48" s="165">
        <f t="shared" si="2"/>
        <v>750</v>
      </c>
      <c r="L48" t="s">
        <v>352</v>
      </c>
      <c r="M48" s="73"/>
    </row>
    <row r="49" spans="1:13" ht="26.25" customHeight="1">
      <c r="A49" s="77">
        <v>28</v>
      </c>
      <c r="B49" s="74" t="s">
        <v>278</v>
      </c>
      <c r="C49" s="74" t="s">
        <v>278</v>
      </c>
      <c r="D49" s="74" t="s">
        <v>312</v>
      </c>
      <c r="E49" s="74" t="s">
        <v>287</v>
      </c>
      <c r="F49" s="74" t="s">
        <v>297</v>
      </c>
      <c r="G49" s="40" t="s">
        <v>357</v>
      </c>
      <c r="H49" s="77" t="s">
        <v>305</v>
      </c>
      <c r="I49" s="78">
        <v>20</v>
      </c>
      <c r="J49" s="78">
        <v>25.5</v>
      </c>
      <c r="K49" s="165">
        <f t="shared" si="2"/>
        <v>510</v>
      </c>
      <c r="L49" t="s">
        <v>352</v>
      </c>
      <c r="M49" s="73"/>
    </row>
    <row r="50" spans="1:14" ht="12.75">
      <c r="A50" s="77">
        <v>29</v>
      </c>
      <c r="B50" s="74" t="s">
        <v>278</v>
      </c>
      <c r="C50" s="74" t="s">
        <v>279</v>
      </c>
      <c r="D50" s="74" t="s">
        <v>396</v>
      </c>
      <c r="E50" s="74" t="s">
        <v>287</v>
      </c>
      <c r="F50" s="74" t="s">
        <v>297</v>
      </c>
      <c r="G50" s="181" t="s">
        <v>451</v>
      </c>
      <c r="H50" s="77" t="s">
        <v>305</v>
      </c>
      <c r="I50" s="78">
        <v>58</v>
      </c>
      <c r="J50" s="78">
        <v>50</v>
      </c>
      <c r="K50" s="158">
        <f t="shared" si="2"/>
        <v>2900</v>
      </c>
      <c r="L50" t="s">
        <v>452</v>
      </c>
      <c r="M50" s="176">
        <f>K50+K51+K52</f>
        <v>43230</v>
      </c>
      <c r="N50" s="73"/>
    </row>
    <row r="51" spans="1:14" ht="12.75">
      <c r="A51" s="77">
        <v>30</v>
      </c>
      <c r="B51" s="74" t="s">
        <v>278</v>
      </c>
      <c r="C51" s="74" t="s">
        <v>279</v>
      </c>
      <c r="D51" s="74" t="s">
        <v>396</v>
      </c>
      <c r="E51" s="74" t="s">
        <v>287</v>
      </c>
      <c r="F51" s="74" t="s">
        <v>297</v>
      </c>
      <c r="G51" s="181" t="s">
        <v>453</v>
      </c>
      <c r="H51" s="77" t="s">
        <v>305</v>
      </c>
      <c r="I51" s="78">
        <v>29</v>
      </c>
      <c r="J51" s="78">
        <v>50</v>
      </c>
      <c r="K51" s="158">
        <f>I51*J51</f>
        <v>1450</v>
      </c>
      <c r="L51" t="s">
        <v>452</v>
      </c>
      <c r="M51" s="73"/>
      <c r="N51" s="73"/>
    </row>
    <row r="52" spans="1:14" ht="12.75">
      <c r="A52" s="77">
        <v>31</v>
      </c>
      <c r="B52" s="74" t="s">
        <v>278</v>
      </c>
      <c r="C52" s="74" t="s">
        <v>279</v>
      </c>
      <c r="D52" s="74" t="s">
        <v>396</v>
      </c>
      <c r="E52" s="74" t="s">
        <v>287</v>
      </c>
      <c r="F52" s="74" t="s">
        <v>297</v>
      </c>
      <c r="G52" s="181" t="s">
        <v>441</v>
      </c>
      <c r="H52" s="77" t="s">
        <v>305</v>
      </c>
      <c r="I52" s="78">
        <v>77.76</v>
      </c>
      <c r="J52" s="78">
        <v>500</v>
      </c>
      <c r="K52" s="158">
        <f t="shared" si="2"/>
        <v>38880</v>
      </c>
      <c r="L52" t="s">
        <v>452</v>
      </c>
      <c r="M52" s="73"/>
      <c r="N52" s="73"/>
    </row>
    <row r="53" spans="1:11" ht="33.75">
      <c r="A53" s="39">
        <v>32</v>
      </c>
      <c r="B53" s="74" t="s">
        <v>278</v>
      </c>
      <c r="C53" s="74" t="s">
        <v>279</v>
      </c>
      <c r="D53" s="74" t="s">
        <v>457</v>
      </c>
      <c r="E53" s="74" t="s">
        <v>287</v>
      </c>
      <c r="F53" s="74" t="s">
        <v>297</v>
      </c>
      <c r="G53" s="180" t="s">
        <v>458</v>
      </c>
      <c r="H53" s="39" t="s">
        <v>305</v>
      </c>
      <c r="I53" s="39">
        <v>85</v>
      </c>
      <c r="J53" s="32">
        <v>100</v>
      </c>
      <c r="K53" s="177">
        <f>J53*I53</f>
        <v>8500</v>
      </c>
    </row>
    <row r="54" spans="1:11" ht="15">
      <c r="A54" s="32">
        <v>33</v>
      </c>
      <c r="B54" s="74" t="s">
        <v>278</v>
      </c>
      <c r="C54" s="74" t="s">
        <v>279</v>
      </c>
      <c r="D54" s="74" t="s">
        <v>280</v>
      </c>
      <c r="E54" s="74" t="s">
        <v>287</v>
      </c>
      <c r="F54" s="74" t="s">
        <v>297</v>
      </c>
      <c r="G54" s="130" t="s">
        <v>384</v>
      </c>
      <c r="H54" s="39" t="s">
        <v>305</v>
      </c>
      <c r="I54" s="39">
        <v>10</v>
      </c>
      <c r="J54" s="32">
        <v>272.8</v>
      </c>
      <c r="K54" s="177">
        <f>-J54*I54</f>
        <v>-2728</v>
      </c>
    </row>
    <row r="55" spans="1:14" ht="12.75">
      <c r="A55" s="40">
        <v>34</v>
      </c>
      <c r="B55" s="74" t="s">
        <v>278</v>
      </c>
      <c r="C55" s="74" t="s">
        <v>279</v>
      </c>
      <c r="D55" s="74" t="s">
        <v>280</v>
      </c>
      <c r="E55" s="74" t="s">
        <v>287</v>
      </c>
      <c r="F55" s="74" t="s">
        <v>297</v>
      </c>
      <c r="G55" s="130" t="s">
        <v>318</v>
      </c>
      <c r="H55" s="131" t="s">
        <v>305</v>
      </c>
      <c r="I55" s="130">
        <v>11</v>
      </c>
      <c r="J55" s="130">
        <v>251.35</v>
      </c>
      <c r="K55" s="168">
        <v>-2694</v>
      </c>
      <c r="N55" s="73"/>
    </row>
    <row r="56" spans="1:14" ht="12.75">
      <c r="A56" s="77">
        <v>42</v>
      </c>
      <c r="B56" s="74" t="s">
        <v>278</v>
      </c>
      <c r="C56" s="74" t="s">
        <v>279</v>
      </c>
      <c r="D56" s="74" t="s">
        <v>396</v>
      </c>
      <c r="E56" s="74" t="s">
        <v>287</v>
      </c>
      <c r="F56" s="74" t="s">
        <v>297</v>
      </c>
      <c r="G56" s="90" t="s">
        <v>473</v>
      </c>
      <c r="H56" s="77" t="s">
        <v>305</v>
      </c>
      <c r="I56" s="78">
        <v>144</v>
      </c>
      <c r="J56" s="78">
        <v>505.37</v>
      </c>
      <c r="K56" s="158">
        <v>72774</v>
      </c>
      <c r="M56" s="73"/>
      <c r="N56" s="73"/>
    </row>
    <row r="57" spans="1:11" ht="15">
      <c r="A57" s="32" t="s">
        <v>22</v>
      </c>
      <c r="B57" s="39"/>
      <c r="C57" s="39"/>
      <c r="D57" s="39"/>
      <c r="E57" s="39"/>
      <c r="F57" s="39"/>
      <c r="G57" s="39"/>
      <c r="H57" s="39"/>
      <c r="I57" s="39"/>
      <c r="J57" s="39"/>
      <c r="K57" s="76">
        <f>SUM(K15:K56)</f>
        <v>281802</v>
      </c>
    </row>
    <row r="58" ht="15">
      <c r="A58" s="5"/>
    </row>
    <row r="59" spans="1:10" ht="15">
      <c r="A59" s="214" t="s">
        <v>219</v>
      </c>
      <c r="B59" s="214"/>
      <c r="C59" s="214"/>
      <c r="D59" s="214"/>
      <c r="E59" s="214"/>
      <c r="F59" s="214"/>
      <c r="G59" s="214"/>
      <c r="H59" s="214"/>
      <c r="I59" s="214"/>
      <c r="J59" s="214"/>
    </row>
    <row r="60" spans="1:2" ht="26.25" customHeight="1">
      <c r="A60" s="213" t="s">
        <v>132</v>
      </c>
      <c r="B60" s="213"/>
    </row>
    <row r="61" spans="1:11" ht="37.5" customHeight="1">
      <c r="A61" s="195" t="s">
        <v>11</v>
      </c>
      <c r="B61" s="195" t="s">
        <v>12</v>
      </c>
      <c r="C61" s="195"/>
      <c r="D61" s="195"/>
      <c r="E61" s="195"/>
      <c r="F61" s="195" t="s">
        <v>13</v>
      </c>
      <c r="G61" s="195" t="s">
        <v>220</v>
      </c>
      <c r="H61" s="190" t="s">
        <v>221</v>
      </c>
      <c r="I61" s="190" t="s">
        <v>222</v>
      </c>
      <c r="J61" s="190" t="s">
        <v>223</v>
      </c>
      <c r="K61" s="190" t="s">
        <v>224</v>
      </c>
    </row>
    <row r="62" spans="1:11" ht="25.5">
      <c r="A62" s="195"/>
      <c r="B62" s="33" t="s">
        <v>18</v>
      </c>
      <c r="C62" s="33" t="s">
        <v>19</v>
      </c>
      <c r="D62" s="33" t="s">
        <v>21</v>
      </c>
      <c r="E62" s="33" t="s">
        <v>20</v>
      </c>
      <c r="F62" s="195"/>
      <c r="G62" s="195"/>
      <c r="H62" s="190"/>
      <c r="I62" s="190"/>
      <c r="J62" s="190"/>
      <c r="K62" s="190"/>
    </row>
    <row r="63" spans="1:11" ht="12.75">
      <c r="A63" s="32" t="s">
        <v>191</v>
      </c>
      <c r="B63" s="32" t="s">
        <v>189</v>
      </c>
      <c r="C63" s="32" t="s">
        <v>192</v>
      </c>
      <c r="D63" s="32" t="s">
        <v>193</v>
      </c>
      <c r="E63" s="32" t="s">
        <v>194</v>
      </c>
      <c r="F63" s="32" t="s">
        <v>195</v>
      </c>
      <c r="G63" s="32" t="s">
        <v>196</v>
      </c>
      <c r="H63" s="32" t="s">
        <v>197</v>
      </c>
      <c r="I63" s="32" t="s">
        <v>198</v>
      </c>
      <c r="J63" s="32" t="s">
        <v>207</v>
      </c>
      <c r="K63" s="32" t="s">
        <v>212</v>
      </c>
    </row>
    <row r="64" spans="1:11" ht="12.75">
      <c r="A64" s="40"/>
      <c r="B64" s="50"/>
      <c r="C64" s="50"/>
      <c r="D64" s="50"/>
      <c r="E64" s="50"/>
      <c r="F64" s="50"/>
      <c r="G64" s="40"/>
      <c r="H64" s="77"/>
      <c r="I64" s="77"/>
      <c r="J64" s="77"/>
      <c r="K64" s="51"/>
    </row>
    <row r="65" spans="1:11" ht="12.75">
      <c r="A65" s="40"/>
      <c r="B65" s="50"/>
      <c r="C65" s="50"/>
      <c r="D65" s="50"/>
      <c r="E65" s="50"/>
      <c r="F65" s="50"/>
      <c r="G65" s="40"/>
      <c r="H65" s="77"/>
      <c r="I65" s="77"/>
      <c r="J65" s="77"/>
      <c r="K65" s="51"/>
    </row>
    <row r="66" spans="1:13" ht="12.75">
      <c r="A66" s="40"/>
      <c r="B66" s="50"/>
      <c r="C66" s="50"/>
      <c r="D66" s="50"/>
      <c r="E66" s="50"/>
      <c r="F66" s="50"/>
      <c r="G66" s="40"/>
      <c r="H66" s="77"/>
      <c r="I66" s="77"/>
      <c r="J66" s="77"/>
      <c r="K66" s="75"/>
      <c r="M66" s="73"/>
    </row>
    <row r="67" spans="1:11" ht="15">
      <c r="A67" s="32" t="s">
        <v>22</v>
      </c>
      <c r="B67" s="39"/>
      <c r="C67" s="39"/>
      <c r="D67" s="39"/>
      <c r="E67" s="39"/>
      <c r="F67" s="39"/>
      <c r="G67" s="39"/>
      <c r="H67" s="39"/>
      <c r="I67" s="39"/>
      <c r="J67" s="39"/>
      <c r="K67" s="76">
        <f>SUM(K64:K66)</f>
        <v>0</v>
      </c>
    </row>
    <row r="69" ht="12.75">
      <c r="N69" s="53">
        <f>+K57+K67</f>
        <v>281802</v>
      </c>
    </row>
  </sheetData>
  <sheetProtection/>
  <mergeCells count="24">
    <mergeCell ref="I61:I62"/>
    <mergeCell ref="J61:J62"/>
    <mergeCell ref="K61:K62"/>
    <mergeCell ref="G12:G13"/>
    <mergeCell ref="A10:K10"/>
    <mergeCell ref="A11:K11"/>
    <mergeCell ref="A59:J59"/>
    <mergeCell ref="H12:H13"/>
    <mergeCell ref="I12:I13"/>
    <mergeCell ref="J12:J13"/>
    <mergeCell ref="G2:J2"/>
    <mergeCell ref="G5:K5"/>
    <mergeCell ref="F6:J6"/>
    <mergeCell ref="F8:J8"/>
    <mergeCell ref="K12:K13"/>
    <mergeCell ref="A12:A13"/>
    <mergeCell ref="B12:E12"/>
    <mergeCell ref="F12:F13"/>
    <mergeCell ref="A60:B60"/>
    <mergeCell ref="A61:A62"/>
    <mergeCell ref="B61:E61"/>
    <mergeCell ref="F61:F62"/>
    <mergeCell ref="G61:G62"/>
    <mergeCell ref="H61:H62"/>
  </mergeCells>
  <hyperlinks>
    <hyperlink ref="A11" r:id="rId1" display="garantf1://70308460.4340/"/>
    <hyperlink ref="A60" r:id="rId2" display="garantf1://70308460.4340/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118" zoomScaleSheetLayoutView="118" zoomScalePageLayoutView="0" workbookViewId="0" topLeftCell="A1">
      <selection activeCell="G7" sqref="G7"/>
    </sheetView>
  </sheetViews>
  <sheetFormatPr defaultColWidth="9.140625" defaultRowHeight="12.75"/>
  <cols>
    <col min="4" max="4" width="9.7109375" style="0" customWidth="1"/>
    <col min="9" max="9" width="11.421875" style="0" bestFit="1" customWidth="1"/>
    <col min="10" max="10" width="10.140625" style="0" bestFit="1" customWidth="1"/>
  </cols>
  <sheetData>
    <row r="1" spans="1:10" ht="15">
      <c r="A1" s="197" t="s">
        <v>215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5">
      <c r="A2" s="5"/>
    </row>
    <row r="3" spans="1:10" ht="13.5" thickBot="1">
      <c r="A3" s="216" t="s">
        <v>296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7.5" customHeight="1">
      <c r="A4" s="207" t="s">
        <v>11</v>
      </c>
      <c r="B4" s="190" t="s">
        <v>12</v>
      </c>
      <c r="C4" s="190"/>
      <c r="D4" s="190"/>
      <c r="E4" s="190"/>
      <c r="F4" s="190" t="s">
        <v>13</v>
      </c>
      <c r="G4" s="190" t="s">
        <v>14</v>
      </c>
      <c r="H4" s="215" t="s">
        <v>216</v>
      </c>
      <c r="I4" s="215" t="s">
        <v>217</v>
      </c>
      <c r="J4" s="190" t="s">
        <v>61</v>
      </c>
    </row>
    <row r="5" spans="1:10" ht="26.25" thickBot="1">
      <c r="A5" s="210"/>
      <c r="B5" s="33" t="s">
        <v>18</v>
      </c>
      <c r="C5" s="33" t="s">
        <v>19</v>
      </c>
      <c r="D5" s="33" t="s">
        <v>21</v>
      </c>
      <c r="E5" s="33" t="s">
        <v>20</v>
      </c>
      <c r="F5" s="190"/>
      <c r="G5" s="190"/>
      <c r="H5" s="215"/>
      <c r="I5" s="215"/>
      <c r="J5" s="190"/>
    </row>
    <row r="6" spans="1:10" ht="13.5" thickBot="1">
      <c r="A6" s="99" t="s">
        <v>191</v>
      </c>
      <c r="B6" s="33" t="s">
        <v>189</v>
      </c>
      <c r="C6" s="33" t="s">
        <v>192</v>
      </c>
      <c r="D6" s="33" t="s">
        <v>193</v>
      </c>
      <c r="E6" s="33" t="s">
        <v>194</v>
      </c>
      <c r="F6" s="33" t="s">
        <v>195</v>
      </c>
      <c r="G6" s="33" t="s">
        <v>196</v>
      </c>
      <c r="H6" s="33" t="s">
        <v>197</v>
      </c>
      <c r="I6" s="33" t="s">
        <v>198</v>
      </c>
      <c r="J6" s="33" t="s">
        <v>207</v>
      </c>
    </row>
    <row r="7" spans="1:10" ht="57" thickBot="1">
      <c r="A7" s="106" t="s">
        <v>191</v>
      </c>
      <c r="B7" s="74" t="s">
        <v>278</v>
      </c>
      <c r="C7" s="74" t="s">
        <v>279</v>
      </c>
      <c r="D7" s="50" t="s">
        <v>396</v>
      </c>
      <c r="E7" s="74" t="s">
        <v>287</v>
      </c>
      <c r="F7" s="74" t="s">
        <v>295</v>
      </c>
      <c r="G7" s="182" t="s">
        <v>218</v>
      </c>
      <c r="H7" s="77">
        <v>9763</v>
      </c>
      <c r="I7" s="83">
        <f>+J7/H7</f>
        <v>8.173717095155178</v>
      </c>
      <c r="J7" s="158">
        <v>79800</v>
      </c>
    </row>
    <row r="8" spans="1:10" ht="15.75" thickBot="1">
      <c r="A8" s="107" t="s">
        <v>22</v>
      </c>
      <c r="B8" s="39"/>
      <c r="C8" s="39"/>
      <c r="D8" s="39"/>
      <c r="E8" s="39"/>
      <c r="F8" s="39"/>
      <c r="G8" s="39"/>
      <c r="H8" s="39"/>
      <c r="I8" s="39"/>
      <c r="J8" s="76">
        <f>+J7</f>
        <v>79800</v>
      </c>
    </row>
  </sheetData>
  <sheetProtection/>
  <mergeCells count="9">
    <mergeCell ref="A1:J1"/>
    <mergeCell ref="I4:I5"/>
    <mergeCell ref="J4:J5"/>
    <mergeCell ref="A3:J3"/>
    <mergeCell ref="A4:A5"/>
    <mergeCell ref="B4:E4"/>
    <mergeCell ref="F4:F5"/>
    <mergeCell ref="G4:G5"/>
    <mergeCell ref="H4:H5"/>
  </mergeCells>
  <hyperlinks>
    <hyperlink ref="A3" r:id="rId1" display="garantf1://70308460.4340/"/>
  </hyperlinks>
  <printOptions/>
  <pageMargins left="0.75" right="0.75" top="1" bottom="1" header="0.5" footer="0.5"/>
  <pageSetup horizontalDpi="600" verticalDpi="600" orientation="portrait" paperSize="9" scale="91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96" zoomScaleSheetLayoutView="96" zoomScalePageLayoutView="0" workbookViewId="0" topLeftCell="A1">
      <selection activeCell="K8" sqref="K8"/>
    </sheetView>
  </sheetViews>
  <sheetFormatPr defaultColWidth="9.140625" defaultRowHeight="12.75"/>
  <cols>
    <col min="4" max="4" width="10.28125" style="0" customWidth="1"/>
    <col min="11" max="11" width="12.00390625" style="0" customWidth="1"/>
  </cols>
  <sheetData>
    <row r="1" ht="15">
      <c r="A1" s="3" t="s">
        <v>209</v>
      </c>
    </row>
    <row r="2" spans="1:11" ht="12.75">
      <c r="A2" s="189" t="s">
        <v>210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88.5" customHeight="1">
      <c r="A3" s="195" t="s">
        <v>11</v>
      </c>
      <c r="B3" s="195" t="s">
        <v>12</v>
      </c>
      <c r="C3" s="195"/>
      <c r="D3" s="195"/>
      <c r="E3" s="195"/>
      <c r="F3" s="195" t="s">
        <v>13</v>
      </c>
      <c r="G3" s="195" t="s">
        <v>133</v>
      </c>
      <c r="H3" s="195" t="s">
        <v>101</v>
      </c>
      <c r="I3" s="195" t="s">
        <v>102</v>
      </c>
      <c r="J3" s="190" t="s">
        <v>159</v>
      </c>
      <c r="K3" s="195" t="s">
        <v>211</v>
      </c>
    </row>
    <row r="4" spans="1:11" ht="25.5">
      <c r="A4" s="195"/>
      <c r="B4" s="33" t="s">
        <v>18</v>
      </c>
      <c r="C4" s="33" t="s">
        <v>19</v>
      </c>
      <c r="D4" s="33" t="s">
        <v>21</v>
      </c>
      <c r="E4" s="33" t="s">
        <v>20</v>
      </c>
      <c r="F4" s="195"/>
      <c r="G4" s="195"/>
      <c r="H4" s="195"/>
      <c r="I4" s="195"/>
      <c r="J4" s="190"/>
      <c r="K4" s="195"/>
    </row>
    <row r="5" spans="1:11" ht="12.75">
      <c r="A5" s="32" t="s">
        <v>191</v>
      </c>
      <c r="B5" s="32" t="s">
        <v>189</v>
      </c>
      <c r="C5" s="32" t="s">
        <v>192</v>
      </c>
      <c r="D5" s="32" t="s">
        <v>193</v>
      </c>
      <c r="E5" s="32" t="s">
        <v>194</v>
      </c>
      <c r="F5" s="32" t="s">
        <v>195</v>
      </c>
      <c r="G5" s="32" t="s">
        <v>196</v>
      </c>
      <c r="H5" s="32" t="s">
        <v>197</v>
      </c>
      <c r="I5" s="32" t="s">
        <v>198</v>
      </c>
      <c r="J5" s="32" t="s">
        <v>207</v>
      </c>
      <c r="K5" s="32" t="s">
        <v>212</v>
      </c>
    </row>
    <row r="6" spans="1:11" ht="12.75">
      <c r="A6" s="77">
        <v>1</v>
      </c>
      <c r="B6" s="50" t="s">
        <v>278</v>
      </c>
      <c r="C6" s="50" t="s">
        <v>279</v>
      </c>
      <c r="D6" s="50" t="s">
        <v>290</v>
      </c>
      <c r="E6" s="50" t="s">
        <v>287</v>
      </c>
      <c r="F6" s="50" t="s">
        <v>323</v>
      </c>
      <c r="G6" s="40" t="s">
        <v>472</v>
      </c>
      <c r="H6" s="77"/>
      <c r="I6" s="77"/>
      <c r="J6" s="77"/>
      <c r="K6" s="137">
        <v>20788.75</v>
      </c>
    </row>
    <row r="7" spans="1:11" ht="15">
      <c r="A7" s="39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83">
        <f>+K6</f>
        <v>20788.75</v>
      </c>
    </row>
  </sheetData>
  <sheetProtection/>
  <mergeCells count="9">
    <mergeCell ref="A2:K2"/>
    <mergeCell ref="H3:H4"/>
    <mergeCell ref="I3:I4"/>
    <mergeCell ref="J3:J4"/>
    <mergeCell ref="K3:K4"/>
    <mergeCell ref="A3:A4"/>
    <mergeCell ref="B3:E3"/>
    <mergeCell ref="F3:F4"/>
    <mergeCell ref="G3:G4"/>
  </mergeCells>
  <hyperlinks>
    <hyperlink ref="A2" r:id="rId1" display="garantf1://70308460.4340/"/>
  </hyperlinks>
  <printOptions/>
  <pageMargins left="0.75" right="0.75" top="1" bottom="1" header="0.5" footer="0.5"/>
  <pageSetup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2022-05-02T07:19:35Z</cp:lastPrinted>
  <dcterms:created xsi:type="dcterms:W3CDTF">1996-10-08T23:32:33Z</dcterms:created>
  <dcterms:modified xsi:type="dcterms:W3CDTF">2022-06-21T05:46:44Z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